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395" windowWidth="20355" windowHeight="4935" tabRatio="652" firstSheet="1" activeTab="19"/>
  </bookViews>
  <sheets>
    <sheet name="TT" sheetId="1" r:id="rId1"/>
    <sheet name="PT01" sheetId="2" r:id="rId2"/>
    <sheet name="01" sheetId="3" r:id="rId3"/>
    <sheet name="02" sheetId="4" r:id="rId4"/>
    <sheet name="02 (bỏ)" sheetId="5" state="hidden" r:id="rId5"/>
    <sheet name="PT02" sheetId="6" r:id="rId6"/>
    <sheet name="03" sheetId="7" r:id="rId7"/>
    <sheet name="03 (bỏ)" sheetId="8" state="hidden" r:id="rId8"/>
    <sheet name="04" sheetId="9" r:id="rId9"/>
    <sheet name="04 (bỏ)" sheetId="10" state="hidden" r:id="rId10"/>
    <sheet name="05" sheetId="11" r:id="rId11"/>
    <sheet name="05 (bỏ)" sheetId="12" state="hidden" r:id="rId12"/>
    <sheet name="06" sheetId="13" r:id="rId13"/>
    <sheet name="07" sheetId="14" r:id="rId14"/>
    <sheet name="08" sheetId="15" r:id="rId15"/>
    <sheet name="09" sheetId="16" r:id="rId16"/>
    <sheet name="10" sheetId="17" r:id="rId17"/>
    <sheet name="11" sheetId="18" r:id="rId18"/>
    <sheet name="12" sheetId="19" r:id="rId19"/>
    <sheet name="PLChuaDieuKien" sheetId="20" r:id="rId20"/>
  </sheets>
  <externalReferences>
    <externalReference r:id="rId23"/>
  </externalReferences>
  <definedNames>
    <definedName name="_xlnm.Print_Area" localSheetId="2">'01'!$A$1:$U$42</definedName>
    <definedName name="_xlnm.Print_Area" localSheetId="3">'02'!$A$1:$U$44</definedName>
    <definedName name="_xlnm.Print_Area" localSheetId="4">'02 (bỏ)'!$A$1:$V$39</definedName>
    <definedName name="_xlnm.Print_Area" localSheetId="6">'03'!$A$1:$U$27</definedName>
    <definedName name="_xlnm.Print_Area" localSheetId="7">'03 (bỏ)'!$A$1:$V$24</definedName>
    <definedName name="_xlnm.Print_Area" localSheetId="8">'04'!$A$1:$U$123</definedName>
    <definedName name="_xlnm.Print_Area" localSheetId="9">'04 (bỏ)'!$A$1:$U$23</definedName>
    <definedName name="_xlnm.Print_Area" localSheetId="10">'05'!$A$1:$U$122</definedName>
    <definedName name="_xlnm.Print_Area" localSheetId="11">'05 (bỏ)'!$A$1:$V$23</definedName>
    <definedName name="_xlnm.Print_Area" localSheetId="12">'06'!$A$1:$J$29</definedName>
    <definedName name="_xlnm.Print_Area" localSheetId="13">'07'!$A$1:$J$29</definedName>
    <definedName name="_xlnm.Print_Area" localSheetId="14">'08'!$A$1:$W$61</definedName>
    <definedName name="_xlnm.Print_Area" localSheetId="15">'09'!$A$1:$U$29</definedName>
    <definedName name="_xlnm.Print_Area" localSheetId="16">'10'!$A$1:$X$29</definedName>
    <definedName name="_xlnm.Print_Area" localSheetId="17">'11'!$A$1:$T$29</definedName>
    <definedName name="_xlnm.Print_Area" localSheetId="18">'12'!$A$1:$V$29</definedName>
    <definedName name="_xlnm.Print_Area" localSheetId="19">'PLChuaDieuKien'!$A$1:$H$41</definedName>
    <definedName name="_xlnm.Print_Area" localSheetId="1">'PT01'!$A$1:$D$39</definedName>
    <definedName name="_xlnm.Print_Area" localSheetId="5">'PT02'!$A$1:$D$38</definedName>
    <definedName name="_xlnm.Print_Area" localSheetId="0">'TT'!$A$1:$C$15</definedName>
    <definedName name="_xlnm.Print_Titles" localSheetId="11">'05 (bỏ)'!$2:$7</definedName>
    <definedName name="_xlnm.Print_Titles" localSheetId="19">'PLChuaDieuKien'!$4:$5</definedName>
    <definedName name="_xlnm.Print_Titles" localSheetId="1">'PT01'!$2:$2</definedName>
    <definedName name="_xlnm.Print_Titles" localSheetId="5">'PT02'!$2:$2</definedName>
  </definedNames>
  <calcPr fullCalcOnLoad="1"/>
</workbook>
</file>

<file path=xl/sharedStrings.xml><?xml version="1.0" encoding="utf-8"?>
<sst xmlns="http://schemas.openxmlformats.org/spreadsheetml/2006/main" count="1630" uniqueCount="470">
  <si>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</si>
  <si>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</si>
  <si>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</si>
  <si>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</si>
  <si>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</si>
  <si>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</si>
  <si>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</si>
  <si>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</si>
  <si>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</si>
  <si>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</si>
  <si>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</si>
  <si>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</si>
  <si>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</si>
  <si>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</si>
  <si>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</si>
  <si>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</si>
  <si>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</si>
  <si>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</si>
  <si>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</si>
  <si>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</si>
  <si>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</si>
  <si>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</si>
  <si>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</si>
  <si>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</si>
  <si>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</si>
  <si>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</si>
  <si>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</si>
  <si>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</si>
  <si>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</si>
  <si>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</si>
  <si>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</si>
  <si>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</si>
  <si>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</si>
  <si>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</si>
  <si>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</si>
  <si>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</si>
  <si>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</si>
  <si>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</si>
  <si>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</si>
  <si>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</si>
  <si>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</si>
  <si>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</si>
  <si>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</si>
  <si>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</si>
  <si>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</si>
  <si>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</si>
  <si>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</si>
  <si>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</si>
  <si>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</si>
  <si>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</si>
  <si>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</si>
  <si>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</si>
  <si>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</si>
  <si>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</si>
  <si>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</si>
  <si>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</si>
  <si>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</si>
  <si>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</si>
  <si>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</si>
  <si>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</si>
  <si>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</si>
  <si>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</si>
  <si>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</si>
  <si>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</si>
  <si>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</si>
  <si>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</si>
  <si>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</si>
  <si>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</si>
  <si>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</si>
  <si>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</si>
  <si>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</si>
  <si>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</si>
  <si>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</si>
  <si>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</si>
  <si>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</si>
  <si>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</si>
  <si>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</si>
  <si>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</si>
  <si>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</si>
  <si>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</si>
  <si>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</si>
  <si>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</si>
  <si>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</si>
  <si>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</si>
  <si>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</si>
  <si>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</si>
  <si>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</si>
  <si>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</si>
  <si>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</si>
  <si>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</si>
  <si>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</si>
  <si>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</si>
  <si>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</si>
  <si>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</si>
  <si>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</si>
  <si>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</si>
  <si>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</si>
  <si>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</si>
  <si>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</si>
  <si>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</si>
  <si>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</si>
  <si>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</si>
  <si>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</si>
  <si>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</si>
  <si>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</si>
  <si>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</si>
  <si>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</si>
  <si>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</si>
  <si>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</si>
  <si>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</si>
  <si>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</si>
  <si>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</si>
  <si>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</si>
  <si>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</si>
  <si>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</si>
  <si>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</si>
  <si>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</si>
  <si>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</si>
  <si>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</si>
  <si>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</si>
  <si>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</si>
  <si>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rPr>
      <t>……..tháng/năm ……..</t>
    </r>
  </si>
  <si>
    <t>Đơn vị tính: 1.000 VN Đồng</t>
  </si>
  <si>
    <t>Đơn vị tính: 1.000 VN đồng</t>
  </si>
  <si>
    <r>
      <t xml:space="preserve">   KẾT QUẢ THI HÀNH CHO NGÂN SÁCH NHÀ NƯỚC
</t>
    </r>
    <r>
      <rPr>
        <sz val="13"/>
        <rFont val="Times New Roman"/>
        <family val="1"/>
      </rPr>
      <t>……..tháng/năm ……..</t>
    </r>
  </si>
  <si>
    <r>
      <t xml:space="preserve">KẾT QUẢ THI HÀNH ÁN DÂN SỰ TÍNH BẰNG TIỀN CHIA THEO CƠ QUAN THI HÀNH ÁN VÀ CHẤP HÀNH VIÊN
</t>
    </r>
    <r>
      <rPr>
        <sz val="13"/>
        <rFont val="Times New Roman"/>
        <family val="1"/>
      </rPr>
      <t>……..tháng/năm ……..</t>
    </r>
  </si>
  <si>
    <r>
      <t xml:space="preserve">KẾT QUẢ THI HÀNH ÁN DÂN SỰ TÍNH BẰNG VIỆC CHIA THEO CƠ QUAN THI HÀNH ÁN VÀ CHẤP HÀNH VIÊN 
</t>
    </r>
    <r>
      <rPr>
        <sz val="13"/>
        <rFont val="Times New Roman"/>
        <family val="1"/>
      </rPr>
      <t>……..tháng/năm ……..</t>
    </r>
  </si>
  <si>
    <r>
      <t xml:space="preserve">  …………….,ngày…… tháng….. năm ……….
</t>
    </r>
    <r>
      <rPr>
        <b/>
        <sz val="13"/>
        <rFont val="Times New Roman"/>
        <family val="1"/>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</si>
  <si>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</si>
  <si>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</si>
  <si>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</si>
  <si>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</si>
  <si>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</si>
  <si>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</si>
  <si>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</si>
  <si>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</si>
  <si>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</si>
  <si>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</si>
  <si>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</si>
  <si>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</si>
  <si>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</si>
  <si>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</si>
  <si>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</si>
  <si>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</si>
  <si>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</si>
  <si>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</si>
  <si>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</si>
  <si>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</si>
  <si>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</si>
  <si>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</si>
  <si>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</si>
  <si>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</si>
  <si>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</si>
  <si>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</si>
  <si>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</si>
  <si>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</si>
  <si>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</si>
  <si>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</si>
  <si>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</si>
  <si>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</si>
  <si>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</si>
  <si>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</si>
  <si>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</si>
  <si>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</si>
  <si>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</si>
  <si>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</si>
  <si>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</si>
  <si>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</si>
  <si>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</si>
  <si>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</si>
  <si>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</si>
  <si>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</si>
  <si>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</si>
  <si>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</si>
  <si>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</si>
  <si>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</si>
  <si>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</si>
  <si>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</si>
  <si>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</si>
  <si>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</si>
  <si>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</si>
  <si>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</si>
  <si>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</si>
  <si>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</si>
  <si>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</si>
  <si>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</si>
  <si>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</si>
  <si>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</si>
  <si>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</si>
  <si>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</si>
  <si>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</si>
  <si>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</si>
  <si>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</si>
  <si>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</si>
  <si>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</si>
  <si>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</si>
  <si>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</si>
  <si>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</si>
  <si>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</si>
  <si>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</si>
  <si>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</si>
  <si>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</si>
  <si>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</si>
  <si>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</si>
  <si>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</si>
  <si>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</si>
  <si>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</si>
  <si>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</si>
  <si>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</si>
  <si>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</si>
  <si>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</si>
  <si>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</si>
  <si>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</si>
  <si>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</si>
  <si>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Cục Thi hành án dân sự</t>
  </si>
  <si>
    <t>Khiếu nại</t>
  </si>
  <si>
    <t>Tố cáo</t>
  </si>
  <si>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</si>
  <si>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</si>
  <si>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</si>
  <si>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</si>
  <si>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</si>
  <si>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</si>
  <si>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</si>
  <si>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</si>
  <si>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</si>
  <si>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</si>
  <si>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</si>
  <si>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</si>
  <si>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</si>
  <si>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</si>
  <si>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</si>
  <si>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</si>
  <si>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Cục THADS</t>
  </si>
  <si>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</si>
  <si>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</si>
  <si>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</si>
  <si>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</si>
  <si>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</si>
  <si>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</si>
  <si>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</si>
  <si>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</si>
  <si>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</si>
  <si>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</si>
  <si>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</si>
  <si>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</si>
  <si>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</si>
  <si>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</si>
  <si>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</si>
  <si>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</si>
  <si>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</si>
  <si>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 xml:space="preserve">Cục Thi hành án dân sự </t>
  </si>
  <si>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</si>
  <si>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</si>
  <si>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</si>
  <si>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</si>
  <si>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</si>
  <si>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</si>
  <si>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</si>
  <si>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</si>
  <si>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</si>
  <si>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</si>
  <si>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</si>
  <si>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</si>
  <si>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</si>
  <si>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</si>
  <si>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</si>
  <si>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</si>
  <si>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</si>
  <si>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</si>
  <si>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</si>
  <si>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</si>
  <si>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</si>
  <si>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</si>
  <si>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</si>
  <si>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</si>
  <si>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</si>
  <si>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</si>
  <si>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</si>
  <si>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</si>
  <si>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</si>
  <si>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</si>
  <si>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</si>
  <si>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</si>
  <si>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</si>
  <si>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</si>
  <si>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NGƯỜI LẬP BIỂU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</si>
  <si>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</si>
  <si>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</si>
  <si>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</si>
  <si>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r>
      <t>Kết quả giám sát (</t>
    </r>
    <r>
      <rPr>
        <i/>
        <sz val="9"/>
        <rFont val="Times New Roman"/>
        <family val="1"/>
      </rPr>
      <t>cuộc</t>
    </r>
    <r>
      <rPr>
        <b/>
        <sz val="9"/>
        <rFont val="Times New Roman"/>
        <family val="1"/>
      </rPr>
      <t>)</t>
    </r>
  </si>
  <si>
    <t>Đơn vị tính: việc và 1.000 đồng</t>
  </si>
  <si>
    <t>Tổng số việc thuộc thẩm quyền giải quyết của CQ THADS</t>
  </si>
  <si>
    <t>Thông tin chung biểu mẫu</t>
  </si>
  <si>
    <t>Thay đổi thông tin cột C để điền thông tin vào các biểu mẫu</t>
  </si>
  <si>
    <t>Người lập biểu</t>
  </si>
  <si>
    <t xml:space="preserve">Chức danh </t>
  </si>
  <si>
    <t>Lãnh đạo</t>
  </si>
  <si>
    <t xml:space="preserve">Ngày ký </t>
  </si>
  <si>
    <t>Họ tên người ký</t>
  </si>
  <si>
    <t>Họ tên người lập biểu</t>
  </si>
  <si>
    <t>Kỳ báo cáo</t>
  </si>
  <si>
    <t>Đơn vị báo cáo</t>
  </si>
  <si>
    <t>* Các ô bôi vàng không thực hiện thống kê</t>
  </si>
  <si>
    <t>* ô bôi vàng không thực hiện thống kê</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</si>
  <si>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</si>
  <si>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</si>
  <si>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</si>
  <si>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</si>
  <si>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</si>
  <si>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</si>
  <si>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</si>
  <si>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</si>
  <si>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</si>
  <si>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</si>
  <si>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</si>
  <si>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</si>
  <si>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</si>
  <si>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</si>
  <si>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</si>
  <si>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</si>
  <si>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</si>
  <si>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</si>
  <si>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</si>
  <si>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</si>
  <si>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</si>
  <si>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</si>
  <si>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</si>
  <si>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</si>
  <si>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</si>
  <si>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</si>
  <si>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</si>
  <si>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B</t>
  </si>
  <si>
    <t>Các Chi cục</t>
  </si>
  <si>
    <t>H Tân Hồng</t>
  </si>
  <si>
    <t>TX Hồng Ngự</t>
  </si>
  <si>
    <t>III</t>
  </si>
  <si>
    <t>H Hồng Ngự</t>
  </si>
  <si>
    <t>IV</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</si>
  <si>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</si>
  <si>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</si>
  <si>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</si>
  <si>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</si>
  <si>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</si>
  <si>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</si>
  <si>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</si>
  <si>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</si>
  <si>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</si>
  <si>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</si>
  <si>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</si>
  <si>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</si>
  <si>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</si>
  <si>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</si>
  <si>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</si>
  <si>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</si>
  <si>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</si>
  <si>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Đơn vị  báo cáo: 
Cục THADS tỉnh Đồng Tháp
Đơn vị nhận báo cáo:
Tổng Cục THADS</t>
  </si>
  <si>
    <t>Vũ Quang Hiện</t>
  </si>
  <si>
    <t>KT. CỤC TRƯỞNG
PHÓ CỤC TRƯỞNG</t>
  </si>
  <si>
    <t>Nguyễn Chí Hòa</t>
  </si>
  <si>
    <t>Nguyễn Văn Bạc</t>
  </si>
  <si>
    <t>Đỗ Thành Lơ</t>
  </si>
  <si>
    <t>Lê Phước Bé Sáu</t>
  </si>
  <si>
    <t>Nguyễn Kim Tuân</t>
  </si>
  <si>
    <t>Nguyễn Minh Tấn</t>
  </si>
  <si>
    <t>Trần Công Bằng</t>
  </si>
  <si>
    <t>Trần Minh Tý</t>
  </si>
  <si>
    <t>Mai Thị Thu Cúc</t>
  </si>
  <si>
    <t>Bùi Văn Khanh</t>
  </si>
  <si>
    <t>Nguyễn Ngọc Phú</t>
  </si>
  <si>
    <t>Trần Công Hiệp</t>
  </si>
  <si>
    <t>Huỳnh Công Tân</t>
  </si>
  <si>
    <t>Võ Minh Dũng</t>
  </si>
  <si>
    <t>Trần Trọng Quyết</t>
  </si>
  <si>
    <t>Nguyễn Tấn Thái</t>
  </si>
  <si>
    <t>Lê Thanh Giang</t>
  </si>
  <si>
    <t>Võ Hồng Đào</t>
  </si>
  <si>
    <t>Phạm Minh Phúc</t>
  </si>
  <si>
    <t>Huỳnh Anh Tuấn</t>
  </si>
  <si>
    <t>Trần Trí Hiếu</t>
  </si>
  <si>
    <t>Đỗ Hữu Tuấn</t>
  </si>
  <si>
    <t>Lê Văn Thạnh</t>
  </si>
  <si>
    <t>Phạm Thị Phú</t>
  </si>
  <si>
    <t>Phạm Hoàng Sơn</t>
  </si>
  <si>
    <t>Nguyễn Văn Lực</t>
  </si>
  <si>
    <t>Huỳnh Văn Tuấn</t>
  </si>
  <si>
    <t>Nguyễn Thanh Tuấn</t>
  </si>
  <si>
    <t>Trịnh Văn Tươm</t>
  </si>
  <si>
    <t>Nguyễn Văn Thế</t>
  </si>
  <si>
    <t>Trương Văn Xuân</t>
  </si>
  <si>
    <t>Trần Mỹ Phương</t>
  </si>
  <si>
    <t>Nguyễn Minh Thiện</t>
  </si>
  <si>
    <t>Nguyễn Văn Hiền</t>
  </si>
  <si>
    <t>Phạm Văn Tùng</t>
  </si>
  <si>
    <t>Phạm Thị Mỹ Linh</t>
  </si>
  <si>
    <t>Trần Lê Khã</t>
  </si>
  <si>
    <t>Nguyễn Thanh Sơn</t>
  </si>
  <si>
    <t>Nguyễn Trọng Tồn</t>
  </si>
  <si>
    <t>Trần Văn Hiền</t>
  </si>
  <si>
    <t>Phạm Chí Hùng</t>
  </si>
  <si>
    <t>Võ Thành Đặng</t>
  </si>
  <si>
    <t>Nguyễn Văn Thơm</t>
  </si>
  <si>
    <t>Bùi Văn Hiếu</t>
  </si>
  <si>
    <t>Phạm Thành Phần</t>
  </si>
  <si>
    <t>Nguyễn Minh Nhựt</t>
  </si>
  <si>
    <t>Võ Văn Sơn</t>
  </si>
  <si>
    <t>Trương Thành Út</t>
  </si>
  <si>
    <t>Phạm Văn Dũng</t>
  </si>
  <si>
    <t>Võ Hoàng Long</t>
  </si>
  <si>
    <t>Trần Bửu Bé Tư</t>
  </si>
  <si>
    <t>Võ Y Khoa</t>
  </si>
  <si>
    <t>Lương Văn Hạnh</t>
  </si>
  <si>
    <t>Nguyễn Thành Trung</t>
  </si>
  <si>
    <t>Phạm Phú Lợi</t>
  </si>
  <si>
    <t>Lê Hồng Đỗ</t>
  </si>
  <si>
    <t>Kiều Công Thành</t>
  </si>
  <si>
    <t>Lê Văn Vĩ</t>
  </si>
  <si>
    <t>Cao Văn Nghĩa</t>
  </si>
  <si>
    <t>Nguyễn Minh Tâm</t>
  </si>
  <si>
    <t xml:space="preserve"> Võ Văn Thiện</t>
  </si>
  <si>
    <t>Nguyễn Văn Hiếu</t>
  </si>
  <si>
    <t>6.1</t>
  </si>
  <si>
    <t>6.2</t>
  </si>
  <si>
    <t>7.1</t>
  </si>
  <si>
    <t>7.2</t>
  </si>
  <si>
    <t>8.1</t>
  </si>
  <si>
    <t>8.2</t>
  </si>
  <si>
    <t>9.1</t>
  </si>
  <si>
    <t>9.2</t>
  </si>
  <si>
    <t>10.1</t>
  </si>
  <si>
    <t>10.2</t>
  </si>
  <si>
    <t>11.1</t>
  </si>
  <si>
    <t>11.2</t>
  </si>
  <si>
    <t>12.1</t>
  </si>
  <si>
    <t>12.2</t>
  </si>
  <si>
    <t xml:space="preserve">3 </t>
  </si>
  <si>
    <t>Trần Thị Thanh Thúy</t>
  </si>
  <si>
    <t>Nguyễn Thị Lan Trinh</t>
  </si>
  <si>
    <t>Nguyễn Ngọc Được</t>
  </si>
  <si>
    <t>Nguyễn Văn Tuấn</t>
  </si>
  <si>
    <t>Đinh Tấn Giàu</t>
  </si>
  <si>
    <t>Trương Quốc Trung</t>
  </si>
  <si>
    <t>Võ Thanh Vân</t>
  </si>
  <si>
    <t xml:space="preserve"> Lê Thị Thanh Xuân</t>
  </si>
  <si>
    <r>
      <t xml:space="preserve">KẾT QUẢ GIẢI QUYẾT KHIẾU NẠI, TỐ CÁO 
VỀ THI HÀNH ÁN DÂN SỰ
</t>
    </r>
    <r>
      <rPr>
        <sz val="13"/>
        <rFont val="Times New Roman"/>
        <family val="1"/>
      </rPr>
      <t>12 tháng/năm 2020</t>
    </r>
  </si>
  <si>
    <r>
      <t xml:space="preserve">KẾT QUẢ ĐỀ NGHỊ, XÉT MIỄN VÀ GIẢM NGHĨA VỤ 
THI HÀNH ÁN DÂN SỰ
</t>
    </r>
    <r>
      <rPr>
        <sz val="13"/>
        <rFont val="Times New Roman"/>
        <family val="1"/>
      </rPr>
      <t>12 tháng/năm 2020</t>
    </r>
  </si>
  <si>
    <r>
      <t xml:space="preserve">KẾT QUẢ CƯỠNG CHẾ THI HÀNH ÁN DÂN SỰ
</t>
    </r>
    <r>
      <rPr>
        <sz val="13"/>
        <rFont val="Times New Roman"/>
        <family val="1"/>
      </rPr>
      <t>12 tháng/năm 2020</t>
    </r>
  </si>
  <si>
    <r>
      <t xml:space="preserve">KẾT QUẢ GIÁM SÁT, KIỂM SÁT THI HÀNH ÁN DÂN SỰ
</t>
    </r>
    <r>
      <rPr>
        <sz val="13"/>
        <rFont val="Times New Roman"/>
        <family val="1"/>
      </rPr>
      <t>12 tháng/năm 2020</t>
    </r>
  </si>
  <si>
    <r>
      <t xml:space="preserve">KẾT QUẢ BỒI THƯỜNG  NHÀ NƯỚC TRONG THI HÀNH ÁN DÂN SỰ
</t>
    </r>
    <r>
      <rPr>
        <sz val="14"/>
        <color indexed="8"/>
        <rFont val="Times New Roman"/>
        <family val="1"/>
      </rPr>
      <t>12 tháng/năm 2020</t>
    </r>
  </si>
  <si>
    <r>
      <t xml:space="preserve">KẾT QUẢ THEO DÕI VIỆC THI HÀNH  ÁN HÀNH CHÍNH 
</t>
    </r>
    <r>
      <rPr>
        <sz val="14"/>
        <rFont val="Times New Roman"/>
        <family val="1"/>
      </rPr>
      <t>12 tháng/năm 2020</t>
    </r>
  </si>
  <si>
    <t>12 tháng/năm 2020</t>
  </si>
  <si>
    <t>Đồng Tháp, ngày 05 tháng 01 năm 2021</t>
  </si>
  <si>
    <t>3 tháng / năm 2021</t>
  </si>
  <si>
    <t>KẾT QUẢ THI HÀNH ÁN DÂN SỰ TÍNH BẰNG VIỆC
3 tháng/năm 2021</t>
  </si>
  <si>
    <t>KẾT QUẢ THI HÀNH ÁN DÂN SỰ TÍNH BẰNG TIỀN
3 tháng/năm 2021</t>
  </si>
  <si>
    <t>KẾT QUẢ THI HÀNH  CHO NGÂN SÁCH NHÀ NƯỚC
3 tháng/năm 2021</t>
  </si>
  <si>
    <t>KẾT QUẢ THI HÀNH ÁN DÂN SỰ TÍNH BẰNG VIỆC CHIA THEO CƠ QUAN THI HÀNH ÁN DÂN SỰ VÀ CHẤP HÀNH VIÊN
3 tháng/năm 2021</t>
  </si>
  <si>
    <t>KẾT QUẢ THI HÀNH ÁN DÂN SỰ TÍNH BẰNG TIỀN CHIA THEO CƠ QUAN THI HÀNH ÁN DÂN SỰ VÀ CHẤP HÀNH VIÊN
3 tháng/năm 2021</t>
  </si>
  <si>
    <r>
      <t xml:space="preserve">TIẾP CÔNG DÂN TRONG THI HÀNH ÁN DÂN SỰ
</t>
    </r>
    <r>
      <rPr>
        <sz val="13"/>
        <rFont val="Times New Roman"/>
        <family val="1"/>
      </rPr>
      <t>3 tháng/năm 2021</t>
    </r>
  </si>
  <si>
    <t>Bùi Thị Ngọc Kiều</t>
  </si>
  <si>
    <t>Phan  Văn Nghiêm</t>
  </si>
  <si>
    <t>Lê Trọng Trưởng</t>
  </si>
  <si>
    <t>Nguyễn Trúc Giang</t>
  </si>
  <si>
    <t>CHV Nguyễn Bùi Trí</t>
  </si>
  <si>
    <t>CHV Đặng Huỳnh Tân</t>
  </si>
  <si>
    <t>CHV Mai Phi Hùng</t>
  </si>
  <si>
    <t>CHV Võ Minh Huệ</t>
  </si>
  <si>
    <t>CHV Lê Quang Công</t>
  </si>
  <si>
    <t>CHV Trần Phước Đức</t>
  </si>
  <si>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</sst>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0%"/>
    <numFmt numFmtId="174" formatCode="_(* #,##0.0_);_(* \(#,##0.0\);_(* &quot;-&quot;??_);_(@_)"/>
    <numFmt numFmtId="175" formatCode="[$-42A]dd\ mmmm\ yyyy"/>
    <numFmt numFmtId="176" formatCode="[$-42A]h:mm:ss\ AM/PM"/>
    <numFmt numFmtId="177" formatCode="[$-409]dddd\,\ mmmm\ d\,\ yyyy"/>
    <numFmt numFmtId="178" formatCode="[$-409]h:mm:ss\ AM/PM"/>
    <numFmt numFmtId="179" formatCode="_(* #,##0.000_);_(* \(#,##0.000\);_(* &quot;-&quot;??_);_(@_)"/>
    <numFmt numFmtId="180" formatCode="_(* #,##0.0000_);_(* \(#,##0.0000\);_(* &quot;-&quot;??_);_(@_)"/>
  </numFmts>
  <fonts count="117">
    <font>
      <sz val="12"/>
      <name val="Times New Roman"/>
      <family val="1"/>
    </font>
    <font>
      <sz val="11"/>
      <color indexed="8"/>
      <name val="Arial"/>
      <family val="2"/>
    </font>
    <font>
      <b/>
      <sz val="12"/>
      <name val="Times New Roman"/>
      <family val="1"/>
    </font>
    <font>
      <sz val="11"/>
      <name val="Times New Roman"/>
      <family val="1"/>
    </font>
    <font>
      <sz val="9"/>
      <name val="MingLiU"/>
      <family val="3"/>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font>
    <font>
      <i/>
      <sz val="12"/>
      <name val="Times New Roman"/>
      <family val="1"/>
    </font>
    <font>
      <sz val="14"/>
      <name val=".VnTime"/>
      <family val="2"/>
    </font>
    <font>
      <i/>
      <sz val="11"/>
      <color indexed="10"/>
      <name val="Times New Roman"/>
      <family val="1"/>
    </font>
    <font>
      <sz val="12"/>
      <color indexed="9"/>
      <name val="Times New Roman"/>
      <family val="1"/>
    </font>
    <font>
      <sz val="9"/>
      <color indexed="9"/>
      <name val="Times New Roman"/>
      <family val="1"/>
    </font>
    <font>
      <sz val="10"/>
      <name val="Times New Roman"/>
      <family val="1"/>
    </font>
    <font>
      <sz val="12"/>
      <color indexed="10"/>
      <name val="Times New Roman"/>
      <family val="1"/>
    </font>
    <font>
      <sz val="8.5"/>
      <name val="Times New Roman"/>
      <family val="1"/>
    </font>
    <font>
      <sz val="12"/>
      <name val=".VnTime"/>
      <family val="2"/>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4"/>
      <color indexed="8"/>
      <name val="Times New Roman"/>
      <family val="1"/>
    </font>
    <font>
      <sz val="14"/>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0"/>
      <color indexed="8"/>
      <name val="Times New Roman"/>
      <family val="1"/>
    </font>
    <font>
      <b/>
      <sz val="10"/>
      <color indexed="8"/>
      <name val="Times New Roman"/>
      <family val="1"/>
    </font>
    <font>
      <sz val="13"/>
      <color indexed="8"/>
      <name val="Times New Roman"/>
      <family val="1"/>
    </font>
    <font>
      <b/>
      <sz val="13"/>
      <color indexed="8"/>
      <name val="Times New Roman"/>
      <family val="1"/>
    </font>
    <font>
      <sz val="10"/>
      <color indexed="8"/>
      <name val="Arial"/>
      <family val="2"/>
    </font>
    <font>
      <sz val="11"/>
      <color indexed="8"/>
      <name val="Times New Roman"/>
      <family val="1"/>
    </font>
    <font>
      <sz val="11"/>
      <color indexed="9"/>
      <name val="Times New Roman"/>
      <family val="1"/>
    </font>
    <font>
      <i/>
      <sz val="11"/>
      <color indexed="8"/>
      <name val="Times New Roman"/>
      <family val="1"/>
    </font>
    <font>
      <sz val="10"/>
      <name val="Arial"/>
      <family val="2"/>
    </font>
    <font>
      <i/>
      <sz val="9"/>
      <name val="Times New Roman"/>
      <family val="1"/>
    </font>
    <font>
      <b/>
      <sz val="8"/>
      <name val="Times New Roman"/>
      <family val="1"/>
    </font>
    <font>
      <sz val="7"/>
      <name val="Times New Roman"/>
      <family val="1"/>
    </font>
    <font>
      <b/>
      <sz val="7"/>
      <name val="Times New Roman"/>
      <family val="1"/>
    </font>
    <font>
      <sz val="13"/>
      <name val=".VnTime"/>
      <family val="2"/>
    </font>
    <font>
      <i/>
      <sz val="12"/>
      <color indexed="8"/>
      <name val="Times New Roman"/>
      <family val="1"/>
    </font>
    <font>
      <b/>
      <sz val="10"/>
      <color indexed="10"/>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Times New Roman"/>
      <family val="2"/>
    </font>
    <font>
      <b/>
      <sz val="11"/>
      <color indexed="8"/>
      <name val="Arial"/>
      <family val="2"/>
    </font>
    <font>
      <sz val="11"/>
      <color indexed="10"/>
      <name val="Arial"/>
      <family val="2"/>
    </font>
    <font>
      <sz val="10"/>
      <color indexed="10"/>
      <name val="Times New Roman"/>
      <family val="1"/>
    </font>
    <font>
      <b/>
      <sz val="9"/>
      <color indexed="10"/>
      <name val="Times New Roman"/>
      <family val="1"/>
    </font>
    <font>
      <b/>
      <sz val="12"/>
      <color indexed="10"/>
      <name val="Times New Roman"/>
      <family val="1"/>
    </font>
    <font>
      <sz val="9"/>
      <color indexed="10"/>
      <name val="Times New Roman"/>
      <family val="1"/>
    </font>
    <font>
      <sz val="9"/>
      <color indexed="30"/>
      <name val="Times New Roman"/>
      <family val="1"/>
    </font>
    <font>
      <sz val="12"/>
      <color indexed="30"/>
      <name val="Times New Roman"/>
      <family val="1"/>
    </font>
    <font>
      <b/>
      <sz val="9"/>
      <color indexed="30"/>
      <name val="Times New Roman"/>
      <family val="1"/>
    </font>
    <font>
      <sz val="14"/>
      <color indexed="10"/>
      <name val=".VnTime"/>
      <family val="2"/>
    </font>
    <font>
      <sz val="14"/>
      <color indexed="10"/>
      <name val="Times New Roman"/>
      <family val="1"/>
    </font>
    <font>
      <sz val="11"/>
      <color indexed="10"/>
      <name val="Times New Roman"/>
      <family val="1"/>
    </font>
    <font>
      <b/>
      <sz val="11"/>
      <color indexed="10"/>
      <name val="Times New Roman"/>
      <family val="1"/>
    </font>
    <font>
      <i/>
      <sz val="12"/>
      <color indexed="10"/>
      <name val="Times New Roman"/>
      <family val="1"/>
    </font>
    <font>
      <b/>
      <sz val="11"/>
      <color indexed="9"/>
      <name val="Times New Roman"/>
      <family val="1"/>
    </font>
    <font>
      <sz val="7"/>
      <color indexed="30"/>
      <name val="Times New Roman"/>
      <family val="1"/>
    </font>
    <font>
      <b/>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Times New Roman"/>
      <family val="1"/>
    </font>
    <font>
      <sz val="12"/>
      <color rgb="FFFF0000"/>
      <name val="Times New Roman"/>
      <family val="1"/>
    </font>
    <font>
      <b/>
      <sz val="9"/>
      <color rgb="FFFF0000"/>
      <name val="Times New Roman"/>
      <family val="1"/>
    </font>
    <font>
      <b/>
      <sz val="12"/>
      <color rgb="FFFF0000"/>
      <name val="Times New Roman"/>
      <family val="1"/>
    </font>
    <font>
      <sz val="9"/>
      <color rgb="FFFF0000"/>
      <name val="Times New Roman"/>
      <family val="1"/>
    </font>
    <font>
      <sz val="9"/>
      <color rgb="FF0070C0"/>
      <name val="Times New Roman"/>
      <family val="1"/>
    </font>
    <font>
      <sz val="12"/>
      <color rgb="FF0070C0"/>
      <name val="Times New Roman"/>
      <family val="1"/>
    </font>
    <font>
      <b/>
      <sz val="9"/>
      <color rgb="FF0070C0"/>
      <name val="Times New Roman"/>
      <family val="1"/>
    </font>
    <font>
      <sz val="14"/>
      <color rgb="FFFF0000"/>
      <name val=".VnTime"/>
      <family val="2"/>
    </font>
    <font>
      <sz val="14"/>
      <color rgb="FFFF0000"/>
      <name val="Times New Roman"/>
      <family val="1"/>
    </font>
    <font>
      <sz val="11"/>
      <color rgb="FFFF0000"/>
      <name val="Times New Roman"/>
      <family val="1"/>
    </font>
    <font>
      <i/>
      <sz val="11"/>
      <color rgb="FFFF0000"/>
      <name val="Times New Roman"/>
      <family val="1"/>
    </font>
    <font>
      <b/>
      <sz val="11"/>
      <color rgb="FFFF0000"/>
      <name val="Times New Roman"/>
      <family val="1"/>
    </font>
    <font>
      <i/>
      <sz val="12"/>
      <color rgb="FFFF0000"/>
      <name val="Times New Roman"/>
      <family val="1"/>
    </font>
    <font>
      <sz val="11"/>
      <color theme="0"/>
      <name val="Times New Roman"/>
      <family val="1"/>
    </font>
    <font>
      <sz val="14"/>
      <color rgb="FFFF0000"/>
      <name val="Cambria"/>
      <family val="1"/>
    </font>
    <font>
      <b/>
      <sz val="11"/>
      <color theme="0"/>
      <name val="Times New Roman"/>
      <family val="1"/>
    </font>
    <font>
      <sz val="12"/>
      <color theme="0"/>
      <name val="Times New Roman"/>
      <family val="1"/>
    </font>
    <font>
      <sz val="7"/>
      <color rgb="FF0070C0"/>
      <name val="Times New Roman"/>
      <family val="1"/>
    </font>
    <font>
      <b/>
      <sz val="9"/>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bottom style="thin"/>
    </border>
    <border>
      <left/>
      <right style="thin"/>
      <top style="thin"/>
      <bottom style="thin"/>
    </border>
    <border>
      <left/>
      <right/>
      <top style="thin"/>
      <bottom/>
    </border>
    <border>
      <left style="thin"/>
      <right style="thin"/>
      <top/>
      <bottom style="thin"/>
    </border>
    <border>
      <left style="thin"/>
      <right/>
      <top/>
      <bottom style="thin"/>
    </border>
    <border>
      <left/>
      <right style="thin"/>
      <top/>
      <bottom style="thin"/>
    </border>
    <border>
      <left style="thin"/>
      <right style="thin"/>
      <top/>
      <bottom/>
    </border>
    <border>
      <left/>
      <right style="thin"/>
      <top style="thin"/>
      <bottom/>
    </border>
    <border>
      <left/>
      <right style="thin"/>
      <top/>
      <bottom/>
    </border>
    <border>
      <left/>
      <right/>
      <top style="thin"/>
      <bottom style="thin"/>
    </border>
    <border>
      <left style="thin"/>
      <right/>
      <top/>
      <bottom/>
    </border>
    <border>
      <left style="thin"/>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4" fillId="28" borderId="2" applyNumberFormat="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847">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33" borderId="0" xfId="0" applyNumberFormat="1" applyFont="1" applyFill="1" applyAlignment="1">
      <alignment horizontal="center"/>
    </xf>
    <xf numFmtId="49" fontId="16" fillId="0" borderId="0" xfId="0" applyNumberFormat="1" applyFont="1" applyAlignment="1">
      <alignment/>
    </xf>
    <xf numFmtId="49" fontId="13" fillId="0" borderId="0" xfId="0" applyNumberFormat="1" applyFont="1" applyAlignment="1">
      <alignment/>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3" fillId="0" borderId="0" xfId="0" applyNumberFormat="1" applyFont="1" applyAlignment="1">
      <alignment/>
    </xf>
    <xf numFmtId="49" fontId="0" fillId="0" borderId="0" xfId="0" applyNumberFormat="1" applyFont="1" applyAlignment="1">
      <alignment/>
    </xf>
    <xf numFmtId="49" fontId="17" fillId="0" borderId="0" xfId="0" applyNumberFormat="1" applyFont="1" applyAlignment="1">
      <alignment/>
    </xf>
    <xf numFmtId="49" fontId="14" fillId="0" borderId="0" xfId="0" applyNumberFormat="1" applyFont="1" applyAlignment="1">
      <alignment/>
    </xf>
    <xf numFmtId="49" fontId="15" fillId="0" borderId="0" xfId="0" applyNumberFormat="1" applyFont="1" applyAlignment="1">
      <alignment/>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2" fontId="3" fillId="0" borderId="10" xfId="0" applyNumberFormat="1" applyFont="1" applyBorder="1" applyAlignment="1">
      <alignment horizontal="justify" vertical="center" wrapText="1"/>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3" fillId="0" borderId="0" xfId="0" applyNumberFormat="1" applyFont="1" applyFill="1" applyAlignment="1">
      <alignment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9" fontId="0" fillId="33" borderId="0" xfId="59" applyFont="1" applyFill="1" applyAlignment="1">
      <alignment/>
    </xf>
    <xf numFmtId="49" fontId="18" fillId="33" borderId="0" xfId="0" applyNumberFormat="1" applyFont="1" applyFill="1" applyAlignment="1">
      <alignment/>
    </xf>
    <xf numFmtId="1" fontId="18" fillId="33" borderId="0" xfId="0" applyNumberFormat="1" applyFont="1" applyFill="1" applyAlignment="1">
      <alignment/>
    </xf>
    <xf numFmtId="2" fontId="18" fillId="33" borderId="0" xfId="0" applyNumberFormat="1" applyFont="1" applyFill="1" applyAlignment="1">
      <alignment horizontal="center"/>
    </xf>
    <xf numFmtId="1" fontId="18" fillId="33" borderId="0" xfId="0" applyNumberFormat="1" applyFont="1" applyFill="1" applyAlignment="1">
      <alignment horizontal="center"/>
    </xf>
    <xf numFmtId="49" fontId="9" fillId="0" borderId="0" xfId="0" applyNumberFormat="1" applyFont="1" applyFill="1" applyBorder="1" applyAlignment="1">
      <alignment horizontal="center" vertical="top" wrapText="1"/>
    </xf>
    <xf numFmtId="49" fontId="11" fillId="33" borderId="10" xfId="0" applyNumberFormat="1" applyFont="1" applyFill="1" applyBorder="1" applyAlignment="1" applyProtection="1">
      <alignment horizontal="center" vertical="center" wrapText="1"/>
      <protection/>
    </xf>
    <xf numFmtId="172" fontId="11" fillId="33" borderId="10" xfId="41"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0" xfId="0" applyNumberFormat="1" applyFont="1" applyFill="1" applyAlignment="1">
      <alignment/>
    </xf>
    <xf numFmtId="49" fontId="11" fillId="33" borderId="10" xfId="0" applyNumberFormat="1" applyFont="1" applyFill="1" applyBorder="1" applyAlignment="1">
      <alignment/>
    </xf>
    <xf numFmtId="49" fontId="11" fillId="33" borderId="11" xfId="0" applyNumberFormat="1" applyFont="1" applyFill="1" applyBorder="1" applyAlignment="1" applyProtection="1">
      <alignment vertical="center" wrapText="1"/>
      <protection/>
    </xf>
    <xf numFmtId="49" fontId="11" fillId="33" borderId="10" xfId="0" applyNumberFormat="1" applyFont="1" applyFill="1" applyBorder="1" applyAlignment="1">
      <alignment horizontal="center"/>
    </xf>
    <xf numFmtId="49" fontId="11" fillId="0"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left" vertical="center" wrapText="1"/>
      <protection/>
    </xf>
    <xf numFmtId="172" fontId="11" fillId="33" borderId="10" xfId="41" applyNumberFormat="1" applyFont="1" applyFill="1" applyBorder="1" applyAlignment="1">
      <alignment horizontal="center"/>
    </xf>
    <xf numFmtId="49" fontId="11" fillId="33" borderId="10" xfId="0" applyNumberFormat="1" applyFont="1" applyFill="1" applyBorder="1" applyAlignment="1" applyProtection="1">
      <alignment vertical="center"/>
      <protection/>
    </xf>
    <xf numFmtId="172" fontId="11" fillId="0" borderId="10" xfId="41" applyNumberFormat="1" applyFont="1" applyFill="1" applyBorder="1" applyAlignment="1" applyProtection="1">
      <alignment horizontal="center" vertical="center"/>
      <protection/>
    </xf>
    <xf numFmtId="172" fontId="11" fillId="34" borderId="10" xfId="41"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Alignment="1">
      <alignment/>
    </xf>
    <xf numFmtId="49" fontId="11" fillId="34" borderId="10" xfId="0" applyNumberFormat="1" applyFont="1" applyFill="1" applyBorder="1" applyAlignment="1" applyProtection="1">
      <alignment horizontal="center" vertical="center" wrapText="1"/>
      <protection/>
    </xf>
    <xf numFmtId="49" fontId="0" fillId="34" borderId="0" xfId="0" applyNumberFormat="1" applyFont="1" applyFill="1" applyBorder="1" applyAlignment="1">
      <alignment vertical="top" wrapText="1"/>
    </xf>
    <xf numFmtId="49" fontId="0" fillId="34" borderId="0" xfId="0" applyNumberFormat="1" applyFont="1" applyFill="1" applyAlignment="1">
      <alignment/>
    </xf>
    <xf numFmtId="49" fontId="2" fillId="34" borderId="0" xfId="0" applyNumberFormat="1" applyFont="1" applyFill="1" applyAlignment="1">
      <alignment/>
    </xf>
    <xf numFmtId="49" fontId="18" fillId="34" borderId="0" xfId="0" applyNumberFormat="1" applyFont="1" applyFill="1" applyAlignment="1">
      <alignment/>
    </xf>
    <xf numFmtId="1" fontId="18" fillId="34" borderId="0" xfId="0" applyNumberFormat="1" applyFont="1" applyFill="1" applyAlignment="1">
      <alignment/>
    </xf>
    <xf numFmtId="1" fontId="18" fillId="34" borderId="0" xfId="0" applyNumberFormat="1" applyFont="1" applyFill="1" applyAlignment="1">
      <alignment horizontal="center"/>
    </xf>
    <xf numFmtId="2" fontId="18" fillId="34" borderId="0" xfId="0" applyNumberFormat="1" applyFont="1" applyFill="1" applyAlignment="1">
      <alignment horizontal="center"/>
    </xf>
    <xf numFmtId="49" fontId="0" fillId="34" borderId="0" xfId="0" applyNumberFormat="1" applyFont="1" applyFill="1" applyAlignment="1">
      <alignment horizontal="center" vertical="center"/>
    </xf>
    <xf numFmtId="49" fontId="0" fillId="34" borderId="0" xfId="0" applyNumberFormat="1" applyFont="1" applyFill="1" applyBorder="1" applyAlignment="1">
      <alignment horizontal="center" vertical="center"/>
    </xf>
    <xf numFmtId="49" fontId="11" fillId="34" borderId="10" xfId="0" applyNumberFormat="1" applyFont="1" applyFill="1" applyBorder="1" applyAlignment="1" applyProtection="1">
      <alignment horizontal="center" vertical="center" wrapText="1"/>
      <protection/>
    </xf>
    <xf numFmtId="172" fontId="11" fillId="34" borderId="10" xfId="41" applyNumberFormat="1" applyFont="1" applyFill="1" applyBorder="1" applyAlignment="1" applyProtection="1">
      <alignment horizontal="center" vertical="center"/>
      <protection/>
    </xf>
    <xf numFmtId="172" fontId="11" fillId="34" borderId="10" xfId="41" applyNumberFormat="1" applyFont="1" applyFill="1" applyBorder="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Border="1" applyAlignment="1">
      <alignment/>
    </xf>
    <xf numFmtId="49" fontId="0" fillId="34" borderId="0" xfId="0" applyNumberFormat="1" applyFont="1" applyFill="1" applyAlignment="1">
      <alignment horizontal="center"/>
    </xf>
    <xf numFmtId="49" fontId="0" fillId="34" borderId="0" xfId="0" applyNumberFormat="1" applyFont="1" applyFill="1" applyBorder="1" applyAlignment="1">
      <alignment/>
    </xf>
    <xf numFmtId="0" fontId="18" fillId="34" borderId="0" xfId="0" applyNumberFormat="1" applyFont="1" applyFill="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2" xfId="0" applyNumberFormat="1" applyFont="1" applyFill="1" applyBorder="1" applyAlignment="1" applyProtection="1">
      <alignment vertical="center"/>
      <protection/>
    </xf>
    <xf numFmtId="0" fontId="20" fillId="0" borderId="10" xfId="0" applyFont="1" applyFill="1" applyBorder="1" applyAlignment="1">
      <alignment horizontal="center" vertical="center" wrapText="1"/>
    </xf>
    <xf numFmtId="0" fontId="97" fillId="0" borderId="10" xfId="0"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3" fillId="0" borderId="0" xfId="0" applyNumberFormat="1" applyFont="1" applyFill="1" applyAlignment="1">
      <alignment/>
    </xf>
    <xf numFmtId="49" fontId="0" fillId="0" borderId="13" xfId="0" applyNumberFormat="1" applyFill="1" applyBorder="1" applyAlignment="1">
      <alignment horizontal="left" vertical="top" wrapText="1"/>
    </xf>
    <xf numFmtId="49" fontId="9" fillId="0" borderId="13" xfId="0" applyNumberFormat="1" applyFont="1" applyFill="1" applyBorder="1" applyAlignment="1">
      <alignment horizontal="center" vertical="top" wrapText="1"/>
    </xf>
    <xf numFmtId="49" fontId="11" fillId="0" borderId="10" xfId="0" applyNumberFormat="1" applyFont="1" applyBorder="1" applyAlignment="1">
      <alignment horizontal="center"/>
    </xf>
    <xf numFmtId="49" fontId="26" fillId="33" borderId="0" xfId="0" applyNumberFormat="1" applyFont="1" applyFill="1" applyBorder="1" applyAlignment="1">
      <alignment/>
    </xf>
    <xf numFmtId="49" fontId="0" fillId="0" borderId="0" xfId="0" applyNumberFormat="1" applyFont="1" applyBorder="1" applyAlignment="1">
      <alignment horizontal="right"/>
    </xf>
    <xf numFmtId="49" fontId="0" fillId="0" borderId="0" xfId="0" applyNumberFormat="1" applyFill="1" applyAlignment="1">
      <alignment/>
    </xf>
    <xf numFmtId="49" fontId="10" fillId="0" borderId="0" xfId="0" applyNumberFormat="1" applyFont="1" applyFill="1" applyBorder="1" applyAlignment="1">
      <alignment wrapText="1"/>
    </xf>
    <xf numFmtId="49" fontId="0" fillId="0" borderId="0" xfId="0" applyNumberFormat="1" applyAlignment="1">
      <alignment horizontal="center"/>
    </xf>
    <xf numFmtId="0" fontId="30" fillId="0" borderId="0" xfId="0" applyFont="1" applyAlignment="1">
      <alignment/>
    </xf>
    <xf numFmtId="49" fontId="0" fillId="0" borderId="0" xfId="0" applyNumberFormat="1" applyFill="1" applyAlignment="1">
      <alignment/>
    </xf>
    <xf numFmtId="0" fontId="31" fillId="0" borderId="13" xfId="0" applyFont="1" applyBorder="1" applyAlignment="1">
      <alignment/>
    </xf>
    <xf numFmtId="0" fontId="26" fillId="33" borderId="0" xfId="0" applyFont="1" applyFill="1" applyAlignment="1">
      <alignment/>
    </xf>
    <xf numFmtId="1" fontId="26" fillId="33" borderId="0" xfId="0" applyNumberFormat="1" applyFont="1" applyFill="1" applyAlignment="1">
      <alignment horizontal="center"/>
    </xf>
    <xf numFmtId="2" fontId="26" fillId="33" borderId="0" xfId="0" applyNumberFormat="1" applyFont="1" applyFill="1" applyAlignment="1">
      <alignment/>
    </xf>
    <xf numFmtId="0" fontId="32" fillId="0" borderId="13" xfId="0" applyFont="1" applyBorder="1" applyAlignment="1">
      <alignment/>
    </xf>
    <xf numFmtId="0" fontId="30" fillId="0" borderId="0" xfId="0" applyFont="1" applyFill="1" applyAlignment="1">
      <alignment/>
    </xf>
    <xf numFmtId="0" fontId="33" fillId="0" borderId="10" xfId="0" applyFont="1" applyBorder="1" applyAlignment="1">
      <alignment horizontal="center"/>
    </xf>
    <xf numFmtId="0" fontId="33" fillId="0" borderId="14" xfId="0" applyFont="1" applyBorder="1" applyAlignment="1">
      <alignment horizontal="center" vertical="center" wrapText="1"/>
    </xf>
    <xf numFmtId="0" fontId="32" fillId="0" borderId="0" xfId="0" applyFont="1" applyAlignment="1">
      <alignment horizontal="center"/>
    </xf>
    <xf numFmtId="0" fontId="30" fillId="0" borderId="0" xfId="0" applyFont="1" applyAlignment="1">
      <alignment horizontal="center"/>
    </xf>
    <xf numFmtId="0" fontId="32" fillId="0" borderId="0" xfId="0" applyFont="1" applyAlignment="1">
      <alignment/>
    </xf>
    <xf numFmtId="0" fontId="35" fillId="0" borderId="0" xfId="0" applyFont="1" applyBorder="1" applyAlignment="1">
      <alignment wrapText="1"/>
    </xf>
    <xf numFmtId="0" fontId="36" fillId="0" borderId="0" xfId="0" applyFont="1" applyBorder="1" applyAlignment="1">
      <alignment horizontal="center" wrapText="1"/>
    </xf>
    <xf numFmtId="0" fontId="33" fillId="33" borderId="0" xfId="0" applyFont="1" applyFill="1" applyBorder="1" applyAlignment="1">
      <alignment horizontal="center"/>
    </xf>
    <xf numFmtId="0" fontId="33" fillId="33" borderId="0" xfId="0" applyFont="1" applyFill="1" applyBorder="1" applyAlignment="1">
      <alignment/>
    </xf>
    <xf numFmtId="0" fontId="32" fillId="0" borderId="0" xfId="0" applyFont="1" applyFill="1" applyAlignment="1">
      <alignment/>
    </xf>
    <xf numFmtId="0" fontId="33" fillId="0" borderId="0" xfId="0" applyFont="1" applyFill="1" applyBorder="1" applyAlignment="1">
      <alignment/>
    </xf>
    <xf numFmtId="0" fontId="33" fillId="0" borderId="0" xfId="0" applyFont="1" applyFill="1" applyBorder="1" applyAlignment="1">
      <alignment horizontal="center"/>
    </xf>
    <xf numFmtId="0" fontId="37" fillId="0" borderId="0" xfId="0" applyFont="1" applyFill="1" applyAlignment="1">
      <alignment/>
    </xf>
    <xf numFmtId="0" fontId="33" fillId="0" borderId="0" xfId="0" applyFont="1" applyAlignment="1">
      <alignment/>
    </xf>
    <xf numFmtId="0" fontId="37" fillId="0" borderId="0" xfId="0" applyFont="1" applyAlignment="1">
      <alignment/>
    </xf>
    <xf numFmtId="0" fontId="36" fillId="0" borderId="0" xfId="0" applyNumberFormat="1" applyFont="1" applyBorder="1" applyAlignment="1">
      <alignment/>
    </xf>
    <xf numFmtId="0" fontId="36" fillId="0" borderId="0" xfId="0" applyNumberFormat="1" applyFont="1" applyBorder="1" applyAlignment="1">
      <alignment horizontal="center"/>
    </xf>
    <xf numFmtId="0" fontId="36" fillId="0" borderId="0" xfId="0" applyFont="1" applyAlignment="1">
      <alignment/>
    </xf>
    <xf numFmtId="49" fontId="34" fillId="0" borderId="0" xfId="0" applyNumberFormat="1" applyFont="1" applyAlignment="1">
      <alignment/>
    </xf>
    <xf numFmtId="49" fontId="33" fillId="0" borderId="0" xfId="0" applyNumberFormat="1" applyFont="1" applyAlignment="1">
      <alignment/>
    </xf>
    <xf numFmtId="49" fontId="38" fillId="0" borderId="0" xfId="0" applyNumberFormat="1" applyFont="1" applyBorder="1" applyAlignment="1">
      <alignment wrapText="1"/>
    </xf>
    <xf numFmtId="49" fontId="38" fillId="0" borderId="0" xfId="0" applyNumberFormat="1" applyFont="1" applyBorder="1" applyAlignment="1">
      <alignment horizontal="justify" vertical="justify" wrapText="1"/>
    </xf>
    <xf numFmtId="49" fontId="32" fillId="0" borderId="0" xfId="0" applyNumberFormat="1" applyFont="1" applyBorder="1" applyAlignment="1">
      <alignment/>
    </xf>
    <xf numFmtId="1" fontId="18" fillId="33" borderId="0" xfId="0" applyNumberFormat="1" applyFont="1" applyFill="1" applyBorder="1" applyAlignment="1">
      <alignment horizontal="center"/>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0" fillId="0" borderId="0" xfId="0" applyNumberFormat="1" applyFont="1" applyFill="1" applyAlignment="1" applyProtection="1">
      <alignment/>
      <protection locked="0"/>
    </xf>
    <xf numFmtId="49" fontId="2" fillId="0" borderId="0" xfId="0" applyNumberFormat="1" applyFont="1" applyFill="1" applyAlignment="1" applyProtection="1">
      <alignment/>
      <protection locked="0"/>
    </xf>
    <xf numFmtId="49" fontId="98"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0" fillId="0" borderId="0" xfId="0" applyNumberFormat="1" applyFont="1" applyFill="1" applyBorder="1" applyAlignment="1" applyProtection="1">
      <alignment/>
      <protection locked="0"/>
    </xf>
    <xf numFmtId="49" fontId="98" fillId="0" borderId="0" xfId="0" applyNumberFormat="1" applyFont="1" applyFill="1" applyAlignment="1" applyProtection="1">
      <alignment/>
      <protection locked="0"/>
    </xf>
    <xf numFmtId="49" fontId="3" fillId="0" borderId="0" xfId="0" applyNumberFormat="1" applyFont="1" applyFill="1" applyAlignment="1" applyProtection="1">
      <alignment wrapText="1"/>
      <protection locked="0"/>
    </xf>
    <xf numFmtId="49" fontId="8" fillId="0" borderId="15" xfId="0" applyNumberFormat="1" applyFont="1" applyBorder="1" applyAlignment="1">
      <alignment horizontal="center"/>
    </xf>
    <xf numFmtId="49" fontId="10" fillId="0" borderId="15"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protection locked="0"/>
    </xf>
    <xf numFmtId="0" fontId="0" fillId="0" borderId="10" xfId="0" applyBorder="1" applyAlignment="1">
      <alignment/>
    </xf>
    <xf numFmtId="0" fontId="0" fillId="0" borderId="10" xfId="0" applyBorder="1" applyAlignment="1">
      <alignment horizontal="right"/>
    </xf>
    <xf numFmtId="14" fontId="0" fillId="0" borderId="10" xfId="0" applyNumberFormat="1" applyBorder="1" applyAlignment="1">
      <alignment horizontal="right"/>
    </xf>
    <xf numFmtId="0" fontId="0" fillId="0" borderId="10" xfId="0" applyFill="1" applyBorder="1" applyAlignment="1">
      <alignment wrapText="1"/>
    </xf>
    <xf numFmtId="0" fontId="2" fillId="35" borderId="10" xfId="0" applyFont="1" applyFill="1" applyBorder="1" applyAlignment="1">
      <alignment wrapText="1"/>
    </xf>
    <xf numFmtId="172" fontId="3" fillId="33" borderId="10" xfId="41" applyNumberFormat="1" applyFont="1" applyFill="1" applyBorder="1" applyAlignment="1" applyProtection="1">
      <alignment horizontal="center" vertical="center"/>
      <protection locked="0"/>
    </xf>
    <xf numFmtId="172" fontId="6" fillId="33" borderId="10" xfId="41" applyNumberFormat="1" applyFont="1" applyFill="1" applyBorder="1" applyAlignment="1" applyProtection="1">
      <alignment horizontal="center" vertical="center"/>
      <protection locked="0"/>
    </xf>
    <xf numFmtId="49" fontId="10" fillId="0" borderId="15"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protection/>
    </xf>
    <xf numFmtId="49" fontId="98" fillId="0" borderId="0" xfId="0" applyNumberFormat="1" applyFont="1" applyFill="1" applyAlignment="1" applyProtection="1">
      <alignment/>
      <protection/>
    </xf>
    <xf numFmtId="49" fontId="3" fillId="0" borderId="0" xfId="0" applyNumberFormat="1" applyFont="1" applyFill="1" applyAlignment="1" applyProtection="1">
      <alignment wrapText="1"/>
      <protection/>
    </xf>
    <xf numFmtId="49" fontId="10" fillId="0" borderId="15"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wrapText="1"/>
      <protection/>
    </xf>
    <xf numFmtId="172" fontId="44" fillId="0" borderId="10" xfId="41" applyNumberFormat="1" applyFont="1" applyFill="1" applyBorder="1" applyAlignment="1" applyProtection="1">
      <alignment horizontal="center" vertical="center"/>
      <protection locked="0"/>
    </xf>
    <xf numFmtId="49" fontId="10" fillId="0" borderId="0" xfId="0" applyNumberFormat="1" applyFont="1" applyFill="1" applyAlignment="1">
      <alignment/>
    </xf>
    <xf numFmtId="172" fontId="9" fillId="0" borderId="0" xfId="41" applyNumberFormat="1" applyFont="1" applyAlignment="1">
      <alignment/>
    </xf>
    <xf numFmtId="49" fontId="10" fillId="0" borderId="0" xfId="0" applyNumberFormat="1" applyFont="1" applyAlignment="1">
      <alignment/>
    </xf>
    <xf numFmtId="49" fontId="0" fillId="0" borderId="0" xfId="0" applyNumberFormat="1" applyFont="1" applyAlignment="1" applyProtection="1">
      <alignment/>
      <protection locked="0"/>
    </xf>
    <xf numFmtId="49" fontId="5" fillId="0" borderId="10" xfId="0" applyNumberFormat="1" applyFont="1" applyBorder="1" applyAlignment="1" applyProtection="1">
      <alignment horizontal="center"/>
      <protection locked="0"/>
    </xf>
    <xf numFmtId="49" fontId="5" fillId="33" borderId="10" xfId="0" applyNumberFormat="1" applyFont="1" applyFill="1" applyBorder="1" applyAlignment="1" applyProtection="1">
      <alignment horizontal="left"/>
      <protection locked="0"/>
    </xf>
    <xf numFmtId="172" fontId="10" fillId="0" borderId="15" xfId="41" applyNumberFormat="1" applyFont="1" applyFill="1" applyBorder="1" applyAlignment="1">
      <alignment wrapText="1"/>
    </xf>
    <xf numFmtId="172" fontId="9" fillId="0" borderId="0" xfId="41" applyNumberFormat="1" applyFont="1" applyFill="1" applyAlignment="1">
      <alignment/>
    </xf>
    <xf numFmtId="172" fontId="9" fillId="0" borderId="0" xfId="41" applyNumberFormat="1" applyFont="1" applyAlignment="1">
      <alignment/>
    </xf>
    <xf numFmtId="0" fontId="0" fillId="0" borderId="0" xfId="0" applyAlignment="1">
      <alignment/>
    </xf>
    <xf numFmtId="49" fontId="10" fillId="0" borderId="0" xfId="0" applyNumberFormat="1" applyFont="1" applyFill="1" applyBorder="1" applyAlignment="1">
      <alignment vertical="center" wrapText="1"/>
    </xf>
    <xf numFmtId="172" fontId="9" fillId="33" borderId="0" xfId="41" applyNumberFormat="1" applyFont="1" applyFill="1" applyBorder="1" applyAlignment="1">
      <alignment horizontal="center" wrapText="1"/>
    </xf>
    <xf numFmtId="172" fontId="10" fillId="33" borderId="0" xfId="41" applyNumberFormat="1" applyFont="1" applyFill="1" applyBorder="1" applyAlignment="1">
      <alignment horizontal="center"/>
    </xf>
    <xf numFmtId="49" fontId="10" fillId="0" borderId="0" xfId="0" applyNumberFormat="1" applyFont="1" applyFill="1" applyBorder="1" applyAlignment="1">
      <alignment/>
    </xf>
    <xf numFmtId="172" fontId="10" fillId="0" borderId="15" xfId="41" applyNumberFormat="1" applyFont="1" applyBorder="1" applyAlignment="1">
      <alignment/>
    </xf>
    <xf numFmtId="172" fontId="22" fillId="33" borderId="10" xfId="41" applyNumberFormat="1" applyFont="1" applyFill="1" applyBorder="1" applyAlignment="1" applyProtection="1">
      <alignment horizontal="center" vertical="center"/>
      <protection locked="0"/>
    </xf>
    <xf numFmtId="49" fontId="0" fillId="0" borderId="0" xfId="0" applyNumberFormat="1" applyAlignment="1" applyProtection="1">
      <alignment/>
      <protection locked="0"/>
    </xf>
    <xf numFmtId="0" fontId="5" fillId="0" borderId="10" xfId="0" applyFont="1" applyBorder="1" applyAlignment="1" applyProtection="1">
      <alignment horizontal="center"/>
      <protection locked="0"/>
    </xf>
    <xf numFmtId="0" fontId="5" fillId="33" borderId="10" xfId="0" applyFont="1" applyFill="1" applyBorder="1" applyAlignment="1" applyProtection="1">
      <alignment horizontal="left"/>
      <protection locked="0"/>
    </xf>
    <xf numFmtId="0" fontId="34" fillId="0" borderId="10" xfId="0" applyFont="1" applyFill="1" applyBorder="1" applyAlignment="1">
      <alignment horizontal="center" vertical="center" wrapText="1"/>
    </xf>
    <xf numFmtId="0" fontId="34" fillId="0" borderId="10" xfId="0" applyFont="1" applyFill="1" applyBorder="1" applyAlignment="1">
      <alignment vertical="center" wrapText="1"/>
    </xf>
    <xf numFmtId="0" fontId="32" fillId="0" borderId="0" xfId="0" applyFont="1" applyAlignment="1" applyProtection="1">
      <alignment horizontal="center"/>
      <protection locked="0"/>
    </xf>
    <xf numFmtId="0" fontId="30" fillId="0" borderId="0" xfId="0" applyFont="1" applyAlignment="1" applyProtection="1">
      <alignment/>
      <protection locked="0"/>
    </xf>
    <xf numFmtId="0" fontId="33" fillId="0" borderId="10" xfId="0" applyFont="1" applyBorder="1" applyAlignment="1" applyProtection="1">
      <alignment horizontal="center"/>
      <protection locked="0"/>
    </xf>
    <xf numFmtId="0" fontId="33" fillId="33" borderId="10" xfId="0" applyFont="1" applyFill="1" applyBorder="1" applyAlignment="1" applyProtection="1">
      <alignment horizontal="left"/>
      <protection locked="0"/>
    </xf>
    <xf numFmtId="172" fontId="33" fillId="33" borderId="10" xfId="41" applyNumberFormat="1" applyFont="1" applyFill="1" applyBorder="1" applyAlignment="1" applyProtection="1">
      <alignment horizontal="center"/>
      <protection locked="0"/>
    </xf>
    <xf numFmtId="172" fontId="32" fillId="33" borderId="10" xfId="41" applyNumberFormat="1" applyFont="1" applyFill="1" applyBorder="1" applyAlignment="1" applyProtection="1">
      <alignment horizontal="center"/>
      <protection locked="0"/>
    </xf>
    <xf numFmtId="172" fontId="34" fillId="33" borderId="10" xfId="41" applyNumberFormat="1" applyFont="1" applyFill="1" applyBorder="1" applyAlignment="1" applyProtection="1">
      <alignment horizontal="center"/>
      <protection locked="0"/>
    </xf>
    <xf numFmtId="172" fontId="34" fillId="33" borderId="10" xfId="41" applyNumberFormat="1" applyFont="1" applyFill="1" applyBorder="1" applyAlignment="1" applyProtection="1">
      <alignment/>
      <protection locked="0"/>
    </xf>
    <xf numFmtId="172" fontId="30" fillId="33" borderId="10" xfId="41" applyNumberFormat="1" applyFont="1" applyFill="1" applyBorder="1" applyAlignment="1" applyProtection="1">
      <alignment/>
      <protection locked="0"/>
    </xf>
    <xf numFmtId="49" fontId="8" fillId="0" borderId="12" xfId="0" applyNumberFormat="1" applyFont="1" applyFill="1" applyBorder="1" applyAlignment="1">
      <alignment horizontal="center" vertical="center" wrapText="1" readingOrder="1"/>
    </xf>
    <xf numFmtId="49" fontId="8" fillId="0" borderId="10" xfId="0" applyNumberFormat="1" applyFont="1" applyFill="1" applyBorder="1" applyAlignment="1" applyProtection="1">
      <alignment horizontal="center" vertical="center" wrapText="1"/>
      <protection/>
    </xf>
    <xf numFmtId="49" fontId="0" fillId="34" borderId="0" xfId="0" applyNumberFormat="1" applyFont="1" applyFill="1" applyAlignment="1" applyProtection="1">
      <alignment/>
      <protection locked="0"/>
    </xf>
    <xf numFmtId="49" fontId="11" fillId="0" borderId="10"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vertical="center"/>
      <protection locked="0"/>
    </xf>
    <xf numFmtId="172" fontId="11" fillId="0" borderId="10" xfId="41" applyNumberFormat="1" applyFont="1" applyFill="1" applyBorder="1" applyAlignment="1" applyProtection="1">
      <alignment horizontal="center" vertical="center"/>
      <protection locked="0"/>
    </xf>
    <xf numFmtId="172" fontId="11" fillId="0" borderId="10" xfId="41" applyNumberFormat="1" applyFont="1" applyFill="1" applyBorder="1" applyAlignment="1" applyProtection="1">
      <alignment horizontal="center"/>
      <protection locked="0"/>
    </xf>
    <xf numFmtId="0" fontId="8" fillId="0" borderId="10" xfId="0" applyNumberFormat="1" applyFont="1" applyFill="1" applyBorder="1" applyAlignment="1" applyProtection="1">
      <alignment horizontal="center" vertical="center"/>
      <protection locked="0"/>
    </xf>
    <xf numFmtId="172" fontId="44" fillId="0" borderId="16" xfId="41" applyNumberFormat="1" applyFont="1" applyFill="1" applyBorder="1" applyAlignment="1" applyProtection="1">
      <alignment vertical="center" wrapText="1"/>
      <protection locked="0"/>
    </xf>
    <xf numFmtId="0" fontId="0" fillId="0" borderId="10" xfId="0" applyBorder="1" applyAlignment="1">
      <alignment horizontal="right" wrapText="1"/>
    </xf>
    <xf numFmtId="49" fontId="0" fillId="0" borderId="0" xfId="0" applyNumberFormat="1" applyFont="1" applyFill="1" applyAlignment="1" applyProtection="1">
      <alignment horizontal="center" vertical="center"/>
      <protection/>
    </xf>
    <xf numFmtId="49" fontId="0" fillId="0" borderId="0" xfId="0" applyNumberFormat="1" applyFont="1" applyFill="1" applyBorder="1" applyAlignment="1" applyProtection="1">
      <alignment vertical="center"/>
      <protection/>
    </xf>
    <xf numFmtId="49" fontId="10" fillId="0" borderId="0" xfId="0" applyNumberFormat="1" applyFont="1" applyFill="1" applyBorder="1" applyAlignment="1" applyProtection="1">
      <alignment vertical="center"/>
      <protection/>
    </xf>
    <xf numFmtId="49" fontId="0" fillId="0" borderId="0" xfId="0" applyNumberFormat="1" applyFont="1" applyFill="1" applyAlignment="1" applyProtection="1">
      <alignment vertical="center"/>
      <protection/>
    </xf>
    <xf numFmtId="49" fontId="3" fillId="0" borderId="0" xfId="0" applyNumberFormat="1" applyFont="1" applyFill="1" applyAlignment="1" applyProtection="1">
      <alignment vertical="center" wrapText="1"/>
      <protection/>
    </xf>
    <xf numFmtId="49" fontId="0" fillId="0" borderId="0" xfId="0" applyNumberFormat="1" applyFont="1" applyFill="1" applyBorder="1" applyAlignment="1">
      <alignment vertical="center"/>
    </xf>
    <xf numFmtId="49" fontId="0" fillId="0" borderId="0" xfId="0" applyNumberFormat="1" applyFont="1" applyFill="1" applyAlignment="1">
      <alignment vertical="center"/>
    </xf>
    <xf numFmtId="49" fontId="18" fillId="0" borderId="0" xfId="0" applyNumberFormat="1" applyFont="1" applyFill="1" applyAlignment="1">
      <alignment/>
    </xf>
    <xf numFmtId="1" fontId="19" fillId="0" borderId="0" xfId="0" applyNumberFormat="1" applyFont="1" applyFill="1" applyAlignment="1">
      <alignment horizontal="center"/>
    </xf>
    <xf numFmtId="1" fontId="18" fillId="0" borderId="0" xfId="0" applyNumberFormat="1" applyFont="1" applyFill="1" applyAlignment="1">
      <alignment/>
    </xf>
    <xf numFmtId="49" fontId="0" fillId="0" borderId="0" xfId="0" applyNumberFormat="1" applyFont="1" applyFill="1" applyAlignment="1">
      <alignment horizontal="center" vertical="center"/>
    </xf>
    <xf numFmtId="49" fontId="0" fillId="0" borderId="0" xfId="0" applyNumberFormat="1" applyFont="1" applyFill="1" applyBorder="1" applyAlignment="1">
      <alignment horizontal="center" vertical="center"/>
    </xf>
    <xf numFmtId="49" fontId="11" fillId="0" borderId="10" xfId="0" applyNumberFormat="1" applyFont="1" applyFill="1" applyBorder="1" applyAlignment="1" applyProtection="1">
      <alignment horizontal="center" vertical="center" wrapText="1"/>
      <protection/>
    </xf>
    <xf numFmtId="49" fontId="2" fillId="0" borderId="0" xfId="0" applyNumberFormat="1" applyFont="1" applyFill="1" applyAlignment="1">
      <alignment horizontal="left"/>
    </xf>
    <xf numFmtId="0" fontId="8" fillId="0" borderId="10" xfId="0" applyNumberFormat="1" applyFont="1" applyFill="1" applyBorder="1" applyAlignment="1" applyProtection="1">
      <alignment horizontal="left" vertical="center"/>
      <protection locked="0"/>
    </xf>
    <xf numFmtId="49" fontId="10" fillId="0" borderId="0" xfId="0" applyNumberFormat="1" applyFont="1" applyFill="1" applyBorder="1" applyAlignment="1" applyProtection="1">
      <alignment horizontal="left" vertical="center"/>
      <protection/>
    </xf>
    <xf numFmtId="0" fontId="11" fillId="0" borderId="10" xfId="0" applyNumberFormat="1" applyFont="1" applyFill="1" applyBorder="1" applyAlignment="1" applyProtection="1">
      <alignment horizontal="center" vertical="center"/>
      <protection locked="0"/>
    </xf>
    <xf numFmtId="0" fontId="11" fillId="0" borderId="10" xfId="0" applyNumberFormat="1" applyFont="1" applyFill="1" applyBorder="1" applyAlignment="1" applyProtection="1">
      <alignment horizontal="left" vertical="center"/>
      <protection locked="0"/>
    </xf>
    <xf numFmtId="172" fontId="44" fillId="0" borderId="10" xfId="41" applyNumberFormat="1" applyFont="1" applyFill="1" applyBorder="1" applyAlignment="1" applyProtection="1">
      <alignment horizontal="center" vertical="center"/>
      <protection locked="0"/>
    </xf>
    <xf numFmtId="172" fontId="0" fillId="0" borderId="0" xfId="41" applyNumberFormat="1" applyFont="1" applyFill="1" applyAlignment="1" applyProtection="1">
      <alignment/>
      <protection locked="0"/>
    </xf>
    <xf numFmtId="49" fontId="9" fillId="0"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center" wrapText="1"/>
      <protection locked="0"/>
    </xf>
    <xf numFmtId="0" fontId="0" fillId="0" borderId="0" xfId="0" applyNumberFormat="1" applyFont="1" applyFill="1" applyAlignment="1">
      <alignment/>
    </xf>
    <xf numFmtId="172" fontId="0" fillId="0" borderId="0" xfId="0" applyNumberFormat="1" applyFont="1" applyFill="1" applyAlignment="1">
      <alignment/>
    </xf>
    <xf numFmtId="172" fontId="10" fillId="0" borderId="0" xfId="41" applyNumberFormat="1" applyFont="1" applyFill="1" applyBorder="1" applyAlignment="1">
      <alignment wrapText="1"/>
    </xf>
    <xf numFmtId="172" fontId="0" fillId="0" borderId="0" xfId="41" applyNumberFormat="1" applyFont="1" applyFill="1" applyAlignment="1">
      <alignment/>
    </xf>
    <xf numFmtId="172" fontId="0" fillId="0" borderId="0" xfId="41" applyNumberFormat="1" applyFont="1" applyAlignment="1">
      <alignment/>
    </xf>
    <xf numFmtId="0" fontId="3" fillId="0" borderId="0" xfId="0" applyNumberFormat="1" applyFont="1" applyFill="1" applyAlignment="1">
      <alignment wrapText="1"/>
    </xf>
    <xf numFmtId="172" fontId="3" fillId="0" borderId="0" xfId="0" applyNumberFormat="1" applyFont="1" applyFill="1" applyAlignment="1">
      <alignment wrapText="1"/>
    </xf>
    <xf numFmtId="172" fontId="98" fillId="34" borderId="0" xfId="41" applyNumberFormat="1" applyFont="1" applyFill="1" applyAlignment="1">
      <alignment/>
    </xf>
    <xf numFmtId="49" fontId="6" fillId="34" borderId="10" xfId="0" applyNumberFormat="1" applyFont="1" applyFill="1" applyBorder="1" applyAlignment="1">
      <alignment horizontal="center" vertical="center"/>
    </xf>
    <xf numFmtId="49" fontId="6" fillId="34" borderId="10" xfId="0" applyNumberFormat="1" applyFont="1" applyFill="1" applyBorder="1" applyAlignment="1">
      <alignment horizontal="justify" vertical="center"/>
    </xf>
    <xf numFmtId="172" fontId="6" fillId="34" borderId="10" xfId="41" applyNumberFormat="1" applyFont="1" applyFill="1" applyBorder="1" applyAlignment="1" applyProtection="1">
      <alignment horizontal="center" vertical="center"/>
      <protection locked="0"/>
    </xf>
    <xf numFmtId="172" fontId="3" fillId="34" borderId="10" xfId="41" applyNumberFormat="1" applyFont="1" applyFill="1" applyBorder="1" applyAlignment="1" applyProtection="1">
      <alignment horizontal="center" vertical="center"/>
      <protection locked="0"/>
    </xf>
    <xf numFmtId="49" fontId="6" fillId="34" borderId="10" xfId="0" applyNumberFormat="1" applyFont="1" applyFill="1" applyBorder="1" applyAlignment="1">
      <alignment horizontal="center" vertical="center"/>
    </xf>
    <xf numFmtId="49" fontId="6" fillId="34" borderId="10" xfId="0" applyNumberFormat="1" applyFont="1" applyFill="1" applyBorder="1" applyAlignment="1">
      <alignment horizontal="justify" vertical="center"/>
    </xf>
    <xf numFmtId="49" fontId="6" fillId="34" borderId="0" xfId="0" applyNumberFormat="1" applyFont="1" applyFill="1" applyAlignment="1">
      <alignment/>
    </xf>
    <xf numFmtId="49" fontId="3" fillId="34" borderId="0" xfId="0" applyNumberFormat="1" applyFont="1" applyFill="1" applyAlignment="1">
      <alignment/>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justify" vertical="center"/>
    </xf>
    <xf numFmtId="172" fontId="3" fillId="0" borderId="10" xfId="41" applyNumberFormat="1" applyFont="1" applyFill="1" applyBorder="1" applyAlignment="1" applyProtection="1">
      <alignment horizontal="center" vertical="center"/>
      <protection locked="0"/>
    </xf>
    <xf numFmtId="172" fontId="3" fillId="34" borderId="10" xfId="41" applyNumberFormat="1" applyFont="1" applyFill="1" applyBorder="1" applyAlignment="1" applyProtection="1">
      <alignment horizontal="center"/>
      <protection locked="0"/>
    </xf>
    <xf numFmtId="172" fontId="0" fillId="34" borderId="0" xfId="0" applyNumberFormat="1" applyFill="1" applyAlignment="1" applyProtection="1">
      <alignment/>
      <protection locked="0"/>
    </xf>
    <xf numFmtId="172" fontId="32" fillId="0" borderId="0" xfId="41" applyNumberFormat="1" applyFont="1" applyAlignment="1">
      <alignment/>
    </xf>
    <xf numFmtId="172" fontId="0" fillId="0" borderId="0" xfId="41" applyNumberFormat="1" applyFont="1" applyFill="1" applyAlignment="1">
      <alignment/>
    </xf>
    <xf numFmtId="172" fontId="3" fillId="0" borderId="0" xfId="41" applyNumberFormat="1" applyFont="1" applyAlignment="1">
      <alignment/>
    </xf>
    <xf numFmtId="172" fontId="2" fillId="0" borderId="0" xfId="41" applyNumberFormat="1" applyFont="1" applyAlignment="1">
      <alignment/>
    </xf>
    <xf numFmtId="172" fontId="39" fillId="33" borderId="0" xfId="41" applyNumberFormat="1" applyFont="1" applyFill="1" applyBorder="1" applyAlignment="1">
      <alignment horizontal="center" wrapText="1"/>
    </xf>
    <xf numFmtId="172" fontId="18" fillId="33" borderId="0" xfId="41" applyNumberFormat="1" applyFont="1" applyFill="1" applyAlignment="1">
      <alignment horizontal="center"/>
    </xf>
    <xf numFmtId="172" fontId="18" fillId="33" borderId="0" xfId="41" applyNumberFormat="1" applyFont="1" applyFill="1" applyAlignment="1">
      <alignment/>
    </xf>
    <xf numFmtId="172" fontId="8" fillId="0" borderId="10" xfId="41" applyNumberFormat="1" applyFont="1" applyBorder="1" applyAlignment="1">
      <alignment horizontal="center" vertical="center" wrapText="1"/>
    </xf>
    <xf numFmtId="172" fontId="8" fillId="0" borderId="10" xfId="41" applyNumberFormat="1" applyFont="1" applyFill="1" applyBorder="1" applyAlignment="1">
      <alignment horizontal="center" vertical="center" wrapText="1"/>
    </xf>
    <xf numFmtId="172" fontId="32" fillId="0" borderId="0" xfId="41" applyNumberFormat="1" applyFont="1" applyFill="1" applyAlignment="1">
      <alignment/>
    </xf>
    <xf numFmtId="172" fontId="11" fillId="0" borderId="10" xfId="41" applyNumberFormat="1" applyFont="1" applyBorder="1" applyAlignment="1">
      <alignment horizontal="center" vertical="center" wrapText="1"/>
    </xf>
    <xf numFmtId="172" fontId="32" fillId="0" borderId="0" xfId="41" applyNumberFormat="1" applyFont="1" applyAlignment="1" applyProtection="1">
      <alignment/>
      <protection locked="0"/>
    </xf>
    <xf numFmtId="172" fontId="8" fillId="0" borderId="15" xfId="41" applyNumberFormat="1" applyFont="1" applyBorder="1" applyAlignment="1">
      <alignment horizontal="center"/>
    </xf>
    <xf numFmtId="172" fontId="10" fillId="0" borderId="0" xfId="41" applyNumberFormat="1" applyFont="1" applyFill="1" applyBorder="1" applyAlignment="1">
      <alignment/>
    </xf>
    <xf numFmtId="172" fontId="10" fillId="0" borderId="0" xfId="41" applyNumberFormat="1" applyFont="1" applyAlignment="1">
      <alignment/>
    </xf>
    <xf numFmtId="172" fontId="40" fillId="0" borderId="0" xfId="41" applyNumberFormat="1" applyFont="1" applyBorder="1" applyAlignment="1">
      <alignment wrapText="1"/>
    </xf>
    <xf numFmtId="172" fontId="0" fillId="0" borderId="0" xfId="41" applyNumberFormat="1" applyFont="1" applyAlignment="1">
      <alignment/>
    </xf>
    <xf numFmtId="172" fontId="41" fillId="0" borderId="0" xfId="41" applyNumberFormat="1" applyFont="1" applyFill="1" applyBorder="1" applyAlignment="1">
      <alignment vertical="center" wrapText="1"/>
    </xf>
    <xf numFmtId="172" fontId="5" fillId="0" borderId="0" xfId="41" applyNumberFormat="1" applyFont="1" applyBorder="1" applyAlignment="1">
      <alignment wrapText="1"/>
    </xf>
    <xf numFmtId="172" fontId="5" fillId="0" borderId="0" xfId="41" applyNumberFormat="1" applyFont="1" applyAlignment="1">
      <alignment/>
    </xf>
    <xf numFmtId="172" fontId="37" fillId="0" borderId="0" xfId="41" applyNumberFormat="1" applyFont="1" applyAlignment="1">
      <alignment/>
    </xf>
    <xf numFmtId="172" fontId="38" fillId="0" borderId="0" xfId="41" applyNumberFormat="1" applyFont="1" applyBorder="1" applyAlignment="1">
      <alignment wrapText="1"/>
    </xf>
    <xf numFmtId="172" fontId="32" fillId="0" borderId="0" xfId="41" applyNumberFormat="1" applyFont="1" applyBorder="1" applyAlignment="1">
      <alignment/>
    </xf>
    <xf numFmtId="172" fontId="33" fillId="0" borderId="0" xfId="41" applyNumberFormat="1" applyFont="1" applyAlignment="1">
      <alignment/>
    </xf>
    <xf numFmtId="49" fontId="24" fillId="0" borderId="13" xfId="0" applyNumberFormat="1" applyFont="1" applyFill="1" applyBorder="1" applyAlignment="1">
      <alignment horizontal="center" vertical="top" wrapText="1"/>
    </xf>
    <xf numFmtId="1" fontId="24" fillId="0" borderId="13" xfId="0" applyNumberFormat="1" applyFont="1" applyFill="1" applyBorder="1" applyAlignment="1">
      <alignment horizontal="center" vertical="top" wrapText="1"/>
    </xf>
    <xf numFmtId="1" fontId="25" fillId="0" borderId="13" xfId="0" applyNumberFormat="1" applyFont="1" applyFill="1" applyBorder="1" applyAlignment="1">
      <alignment horizontal="center" vertical="top" wrapText="1"/>
    </xf>
    <xf numFmtId="49" fontId="8" fillId="0" borderId="17" xfId="0" applyNumberFormat="1" applyFont="1" applyFill="1" applyBorder="1" applyAlignment="1">
      <alignment vertical="center" wrapText="1"/>
    </xf>
    <xf numFmtId="49" fontId="8" fillId="0" borderId="18" xfId="0" applyNumberFormat="1" applyFont="1" applyFill="1" applyBorder="1" applyAlignment="1">
      <alignment vertical="center" wrapText="1"/>
    </xf>
    <xf numFmtId="49" fontId="11"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xf>
    <xf numFmtId="172" fontId="99" fillId="0" borderId="18" xfId="41" applyNumberFormat="1" applyFont="1" applyFill="1" applyBorder="1" applyAlignment="1" applyProtection="1">
      <alignment horizontal="center" wrapText="1"/>
      <protection locked="0"/>
    </xf>
    <xf numFmtId="49" fontId="100" fillId="0" borderId="0" xfId="0" applyNumberFormat="1" applyFont="1" applyFill="1" applyBorder="1" applyAlignment="1" applyProtection="1">
      <alignment/>
      <protection locked="0"/>
    </xf>
    <xf numFmtId="49" fontId="100" fillId="0" borderId="0" xfId="0" applyNumberFormat="1" applyFont="1" applyFill="1" applyAlignment="1" applyProtection="1">
      <alignment/>
      <protection locked="0"/>
    </xf>
    <xf numFmtId="49" fontId="8" fillId="0" borderId="16" xfId="0" applyNumberFormat="1" applyFont="1" applyFill="1" applyBorder="1" applyAlignment="1" applyProtection="1">
      <alignment horizontal="center"/>
      <protection locked="0"/>
    </xf>
    <xf numFmtId="49" fontId="11" fillId="0" borderId="10" xfId="0" applyNumberFormat="1" applyFont="1" applyFill="1" applyBorder="1" applyAlignment="1" applyProtection="1">
      <alignment horizontal="left"/>
      <protection locked="0"/>
    </xf>
    <xf numFmtId="172" fontId="8" fillId="0" borderId="10" xfId="41" applyNumberFormat="1" applyFont="1" applyFill="1" applyBorder="1" applyAlignment="1" applyProtection="1">
      <alignment horizontal="center"/>
      <protection locked="0"/>
    </xf>
    <xf numFmtId="172" fontId="11" fillId="0" borderId="10" xfId="41" applyNumberFormat="1" applyFont="1" applyFill="1" applyBorder="1" applyAlignment="1" applyProtection="1">
      <alignment vertical="center"/>
      <protection locked="0"/>
    </xf>
    <xf numFmtId="172" fontId="11" fillId="0" borderId="10" xfId="41" applyNumberFormat="1" applyFont="1" applyFill="1" applyBorder="1" applyAlignment="1" applyProtection="1">
      <alignment/>
      <protection locked="0"/>
    </xf>
    <xf numFmtId="172" fontId="101" fillId="0" borderId="18" xfId="41" applyNumberFormat="1" applyFont="1" applyFill="1" applyBorder="1" applyAlignment="1" applyProtection="1">
      <alignment horizontal="center"/>
      <protection locked="0"/>
    </xf>
    <xf numFmtId="172" fontId="8" fillId="0" borderId="18" xfId="41" applyNumberFormat="1" applyFont="1" applyFill="1" applyBorder="1" applyAlignment="1" applyProtection="1">
      <alignment horizontal="center" wrapText="1"/>
      <protection locked="0"/>
    </xf>
    <xf numFmtId="172" fontId="11" fillId="0" borderId="16" xfId="41" applyNumberFormat="1" applyFont="1" applyFill="1" applyBorder="1" applyAlignment="1" applyProtection="1">
      <alignment horizontal="center"/>
      <protection locked="0"/>
    </xf>
    <xf numFmtId="49" fontId="11" fillId="0" borderId="16" xfId="0" applyNumberFormat="1" applyFont="1" applyFill="1" applyBorder="1" applyAlignment="1" applyProtection="1">
      <alignment horizontal="center"/>
      <protection locked="0"/>
    </xf>
    <xf numFmtId="49" fontId="2" fillId="0" borderId="0" xfId="0" applyNumberFormat="1" applyFont="1" applyFill="1" applyBorder="1" applyAlignment="1" applyProtection="1">
      <alignment/>
      <protection locked="0"/>
    </xf>
    <xf numFmtId="49" fontId="11" fillId="0" borderId="10" xfId="0" applyNumberFormat="1" applyFont="1" applyFill="1" applyBorder="1" applyAlignment="1" applyProtection="1">
      <alignment horizontal="center"/>
      <protection locked="0"/>
    </xf>
    <xf numFmtId="49" fontId="11" fillId="0" borderId="15" xfId="0" applyNumberFormat="1" applyFont="1" applyFill="1" applyBorder="1" applyAlignment="1" applyProtection="1">
      <alignment horizontal="center"/>
      <protection locked="0"/>
    </xf>
    <xf numFmtId="49" fontId="11" fillId="0" borderId="15" xfId="0" applyNumberFormat="1" applyFont="1" applyFill="1" applyBorder="1" applyAlignment="1" applyProtection="1">
      <alignment horizontal="left"/>
      <protection locked="0"/>
    </xf>
    <xf numFmtId="172" fontId="8" fillId="0" borderId="0" xfId="41" applyNumberFormat="1" applyFont="1" applyFill="1" applyBorder="1" applyAlignment="1" applyProtection="1">
      <alignment horizontal="center" wrapText="1"/>
      <protection locked="0"/>
    </xf>
    <xf numFmtId="172" fontId="11" fillId="0" borderId="0" xfId="41" applyNumberFormat="1" applyFont="1" applyFill="1" applyBorder="1" applyAlignment="1" applyProtection="1">
      <alignment horizontal="center"/>
      <protection locked="0"/>
    </xf>
    <xf numFmtId="172" fontId="2" fillId="0" borderId="0" xfId="41" applyNumberFormat="1" applyFont="1" applyFill="1" applyAlignment="1" applyProtection="1">
      <alignment/>
      <protection locked="0"/>
    </xf>
    <xf numFmtId="49" fontId="8" fillId="0" borderId="0" xfId="0" applyNumberFormat="1" applyFont="1" applyFill="1" applyBorder="1" applyAlignment="1">
      <alignment horizontal="center"/>
    </xf>
    <xf numFmtId="172" fontId="9" fillId="0" borderId="0" xfId="41" applyNumberFormat="1" applyFont="1" applyFill="1" applyBorder="1" applyAlignment="1">
      <alignment horizontal="center" wrapText="1"/>
    </xf>
    <xf numFmtId="172" fontId="10" fillId="0" borderId="0" xfId="41" applyNumberFormat="1" applyFont="1" applyFill="1" applyBorder="1" applyAlignment="1">
      <alignment horizontal="center"/>
    </xf>
    <xf numFmtId="172" fontId="11" fillId="0" borderId="0" xfId="41" applyNumberFormat="1" applyFont="1" applyFill="1" applyBorder="1" applyAlignment="1">
      <alignment horizontal="center"/>
    </xf>
    <xf numFmtId="172" fontId="9" fillId="0" borderId="0" xfId="41" applyNumberFormat="1" applyFont="1" applyFill="1" applyAlignment="1">
      <alignment/>
    </xf>
    <xf numFmtId="171" fontId="9" fillId="0" borderId="0" xfId="41" applyFont="1" applyFill="1" applyAlignment="1">
      <alignment/>
    </xf>
    <xf numFmtId="172" fontId="9" fillId="0" borderId="0" xfId="41" applyNumberFormat="1" applyFont="1" applyFill="1" applyAlignment="1">
      <alignment horizontal="center" vertical="center"/>
    </xf>
    <xf numFmtId="0" fontId="8" fillId="0" borderId="10" xfId="0" applyFont="1" applyFill="1" applyBorder="1" applyAlignment="1" applyProtection="1">
      <alignment horizontal="left" vertical="center"/>
      <protection locked="0"/>
    </xf>
    <xf numFmtId="0" fontId="33" fillId="0" borderId="16" xfId="0" applyFont="1" applyBorder="1" applyAlignment="1" applyProtection="1">
      <alignment horizontal="center"/>
      <protection locked="0"/>
    </xf>
    <xf numFmtId="49" fontId="98" fillId="34" borderId="0" xfId="0" applyNumberFormat="1" applyFont="1" applyFill="1" applyAlignment="1" applyProtection="1">
      <alignment/>
      <protection locked="0"/>
    </xf>
    <xf numFmtId="172" fontId="0" fillId="34" borderId="10" xfId="41" applyNumberFormat="1" applyFont="1" applyFill="1" applyBorder="1" applyAlignment="1" applyProtection="1">
      <alignment/>
      <protection locked="0"/>
    </xf>
    <xf numFmtId="172" fontId="9" fillId="0" borderId="0" xfId="41" applyNumberFormat="1" applyFont="1" applyAlignment="1">
      <alignment horizontal="center" vertical="center"/>
    </xf>
    <xf numFmtId="172" fontId="10" fillId="0" borderId="15" xfId="41" applyNumberFormat="1" applyFont="1" applyFill="1" applyBorder="1" applyAlignment="1">
      <alignment horizontal="center" vertical="center" wrapText="1"/>
    </xf>
    <xf numFmtId="172" fontId="9" fillId="33" borderId="0" xfId="41" applyNumberFormat="1" applyFont="1" applyFill="1" applyBorder="1" applyAlignment="1">
      <alignment horizontal="center" vertical="center" wrapText="1"/>
    </xf>
    <xf numFmtId="172" fontId="10" fillId="33" borderId="0" xfId="41" applyNumberFormat="1" applyFont="1" applyFill="1" applyBorder="1" applyAlignment="1">
      <alignment horizontal="center" vertical="center"/>
    </xf>
    <xf numFmtId="172" fontId="9" fillId="0" borderId="0" xfId="41" applyNumberFormat="1" applyFont="1" applyAlignment="1">
      <alignment vertical="center"/>
    </xf>
    <xf numFmtId="49" fontId="10" fillId="0" borderId="0" xfId="0" applyNumberFormat="1" applyFont="1" applyAlignment="1">
      <alignment vertical="center"/>
    </xf>
    <xf numFmtId="49" fontId="10" fillId="0" borderId="0" xfId="0" applyNumberFormat="1" applyFont="1" applyFill="1" applyBorder="1" applyAlignment="1">
      <alignment horizontal="center" vertical="center"/>
    </xf>
    <xf numFmtId="49" fontId="10" fillId="33" borderId="0" xfId="0" applyNumberFormat="1" applyFont="1" applyFill="1" applyBorder="1" applyAlignment="1">
      <alignment horizontal="center" vertical="center"/>
    </xf>
    <xf numFmtId="49" fontId="10" fillId="0" borderId="0" xfId="0" applyNumberFormat="1" applyFont="1" applyAlignment="1">
      <alignment horizontal="center" vertical="center"/>
    </xf>
    <xf numFmtId="172" fontId="22" fillId="34" borderId="10" xfId="41" applyNumberFormat="1" applyFont="1" applyFill="1" applyBorder="1" applyAlignment="1" applyProtection="1">
      <alignment horizontal="center" vertical="center"/>
      <protection locked="0"/>
    </xf>
    <xf numFmtId="49" fontId="46" fillId="0" borderId="0" xfId="0" applyNumberFormat="1" applyFont="1" applyAlignment="1">
      <alignment vertical="center"/>
    </xf>
    <xf numFmtId="49" fontId="10" fillId="0" borderId="15" xfId="0" applyNumberFormat="1" applyFont="1" applyFill="1" applyBorder="1" applyAlignment="1">
      <alignment vertical="center" wrapText="1"/>
    </xf>
    <xf numFmtId="49" fontId="0" fillId="0" borderId="0" xfId="0" applyNumberFormat="1" applyFont="1" applyAlignment="1">
      <alignment vertical="center"/>
    </xf>
    <xf numFmtId="49" fontId="23" fillId="0" borderId="0" xfId="0" applyNumberFormat="1" applyFont="1" applyAlignment="1">
      <alignment vertical="center"/>
    </xf>
    <xf numFmtId="49" fontId="10" fillId="0" borderId="0" xfId="0" applyNumberFormat="1" applyFont="1" applyFill="1" applyAlignment="1">
      <alignment vertical="center"/>
    </xf>
    <xf numFmtId="172" fontId="0" fillId="34" borderId="10" xfId="41" applyNumberFormat="1" applyFont="1" applyFill="1" applyBorder="1" applyAlignment="1" applyProtection="1">
      <alignment horizontal="center" vertical="center" wrapText="1"/>
      <protection locked="0"/>
    </xf>
    <xf numFmtId="172" fontId="0" fillId="33" borderId="10" xfId="41" applyNumberFormat="1" applyFont="1" applyFill="1" applyBorder="1" applyAlignment="1" applyProtection="1">
      <alignment horizontal="center" vertical="center" wrapText="1"/>
      <protection locked="0"/>
    </xf>
    <xf numFmtId="172" fontId="98" fillId="33" borderId="10" xfId="41" applyNumberFormat="1" applyFont="1" applyFill="1" applyBorder="1" applyAlignment="1" applyProtection="1">
      <alignment horizontal="center" vertical="center" wrapText="1"/>
      <protection locked="0"/>
    </xf>
    <xf numFmtId="172" fontId="2" fillId="33" borderId="10" xfId="41" applyNumberFormat="1" applyFont="1" applyFill="1" applyBorder="1" applyAlignment="1" applyProtection="1">
      <alignment horizontal="center" vertical="center" wrapText="1"/>
      <protection locked="0"/>
    </xf>
    <xf numFmtId="172" fontId="8" fillId="0" borderId="10" xfId="41" applyNumberFormat="1" applyFont="1" applyBorder="1" applyAlignment="1" applyProtection="1">
      <alignment horizontal="left" vertical="center" wrapText="1"/>
      <protection locked="0"/>
    </xf>
    <xf numFmtId="172" fontId="8" fillId="0" borderId="11" xfId="41" applyNumberFormat="1" applyFont="1" applyBorder="1" applyAlignment="1" applyProtection="1">
      <alignment horizontal="left" vertical="center" wrapText="1"/>
      <protection locked="0"/>
    </xf>
    <xf numFmtId="172" fontId="8" fillId="0" borderId="14" xfId="41" applyNumberFormat="1" applyFont="1" applyBorder="1" applyAlignment="1" applyProtection="1">
      <alignment horizontal="left" vertical="center" wrapText="1"/>
      <protection locked="0"/>
    </xf>
    <xf numFmtId="172" fontId="98" fillId="34" borderId="10" xfId="41" applyNumberFormat="1" applyFont="1" applyFill="1" applyBorder="1" applyAlignment="1" applyProtection="1">
      <alignment horizontal="center"/>
      <protection locked="0"/>
    </xf>
    <xf numFmtId="172" fontId="0" fillId="33" borderId="10" xfId="41" applyNumberFormat="1" applyFont="1" applyFill="1" applyBorder="1" applyAlignment="1" applyProtection="1">
      <alignment horizontal="center"/>
      <protection locked="0"/>
    </xf>
    <xf numFmtId="172" fontId="0" fillId="0" borderId="10" xfId="41" applyNumberFormat="1" applyFont="1" applyBorder="1" applyAlignment="1" applyProtection="1">
      <alignment/>
      <protection locked="0"/>
    </xf>
    <xf numFmtId="172" fontId="0" fillId="33" borderId="10" xfId="41" applyNumberFormat="1" applyFont="1" applyFill="1" applyBorder="1" applyAlignment="1" applyProtection="1">
      <alignment/>
      <protection locked="0"/>
    </xf>
    <xf numFmtId="172" fontId="9" fillId="0" borderId="0" xfId="41" applyNumberFormat="1" applyFont="1" applyFill="1" applyAlignment="1">
      <alignment vertical="center"/>
    </xf>
    <xf numFmtId="49" fontId="10" fillId="0" borderId="0" xfId="0" applyNumberFormat="1" applyFont="1" applyFill="1" applyBorder="1" applyAlignment="1">
      <alignment vertical="center"/>
    </xf>
    <xf numFmtId="172" fontId="0" fillId="34" borderId="0" xfId="41" applyNumberFormat="1" applyFont="1" applyFill="1" applyAlignment="1">
      <alignment/>
    </xf>
    <xf numFmtId="0" fontId="102" fillId="0" borderId="10" xfId="0" applyNumberFormat="1" applyFont="1" applyFill="1" applyBorder="1" applyAlignment="1" applyProtection="1">
      <alignment horizontal="center" vertical="center"/>
      <protection locked="0"/>
    </xf>
    <xf numFmtId="0" fontId="102" fillId="0" borderId="10" xfId="0" applyNumberFormat="1" applyFont="1" applyFill="1" applyBorder="1" applyAlignment="1" applyProtection="1">
      <alignment horizontal="left" vertical="center"/>
      <protection locked="0"/>
    </xf>
    <xf numFmtId="172" fontId="103" fillId="0" borderId="0" xfId="41" applyNumberFormat="1" applyFont="1" applyFill="1" applyAlignment="1" applyProtection="1">
      <alignment/>
      <protection locked="0"/>
    </xf>
    <xf numFmtId="49" fontId="103" fillId="0" borderId="0" xfId="0" applyNumberFormat="1" applyFont="1" applyFill="1" applyAlignment="1" applyProtection="1">
      <alignment/>
      <protection locked="0"/>
    </xf>
    <xf numFmtId="0" fontId="104" fillId="0" borderId="10" xfId="0" applyNumberFormat="1" applyFont="1" applyFill="1" applyBorder="1" applyAlignment="1" applyProtection="1">
      <alignment horizontal="center" vertical="center"/>
      <protection locked="0"/>
    </xf>
    <xf numFmtId="0" fontId="104" fillId="0" borderId="10" xfId="0" applyNumberFormat="1" applyFont="1" applyFill="1" applyBorder="1" applyAlignment="1" applyProtection="1">
      <alignment horizontal="left" vertical="center"/>
      <protection locked="0"/>
    </xf>
    <xf numFmtId="172" fontId="103" fillId="0" borderId="0" xfId="41" applyNumberFormat="1" applyFont="1" applyFill="1" applyAlignment="1" applyProtection="1">
      <alignment/>
      <protection locked="0"/>
    </xf>
    <xf numFmtId="49" fontId="103" fillId="0" borderId="0" xfId="0" applyNumberFormat="1" applyFont="1" applyFill="1" applyAlignment="1" applyProtection="1">
      <alignment/>
      <protection locked="0"/>
    </xf>
    <xf numFmtId="172" fontId="16" fillId="0" borderId="0" xfId="41" applyNumberFormat="1" applyFont="1" applyAlignment="1">
      <alignment/>
    </xf>
    <xf numFmtId="172" fontId="13" fillId="0" borderId="0" xfId="41" applyNumberFormat="1" applyFont="1" applyAlignment="1">
      <alignment/>
    </xf>
    <xf numFmtId="172" fontId="3" fillId="0" borderId="0" xfId="41" applyNumberFormat="1" applyFont="1" applyAlignment="1">
      <alignment/>
    </xf>
    <xf numFmtId="172" fontId="3" fillId="34" borderId="0" xfId="41" applyNumberFormat="1" applyFont="1" applyFill="1" applyAlignment="1">
      <alignment/>
    </xf>
    <xf numFmtId="172" fontId="17" fillId="0" borderId="0" xfId="41" applyNumberFormat="1" applyFont="1" applyAlignment="1">
      <alignment/>
    </xf>
    <xf numFmtId="172" fontId="6" fillId="34" borderId="0" xfId="41" applyNumberFormat="1" applyFont="1" applyFill="1" applyAlignment="1">
      <alignment/>
    </xf>
    <xf numFmtId="172" fontId="3" fillId="0" borderId="0" xfId="41" applyNumberFormat="1" applyFont="1" applyAlignment="1">
      <alignment/>
    </xf>
    <xf numFmtId="172" fontId="0" fillId="0" borderId="0" xfId="41" applyNumberFormat="1" applyFont="1" applyAlignment="1">
      <alignment/>
    </xf>
    <xf numFmtId="172" fontId="14" fillId="0" borderId="0" xfId="41" applyNumberFormat="1" applyFont="1" applyAlignment="1">
      <alignment/>
    </xf>
    <xf numFmtId="172" fontId="15" fillId="0" borderId="0" xfId="41" applyNumberFormat="1" applyFont="1" applyAlignment="1">
      <alignment/>
    </xf>
    <xf numFmtId="172" fontId="3" fillId="0" borderId="0" xfId="41" applyNumberFormat="1" applyFont="1" applyFill="1" applyAlignment="1">
      <alignment/>
    </xf>
    <xf numFmtId="0" fontId="0" fillId="0" borderId="0" xfId="0" applyNumberFormat="1" applyFont="1" applyFill="1" applyBorder="1" applyAlignment="1">
      <alignment/>
    </xf>
    <xf numFmtId="0" fontId="10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protection locked="0"/>
    </xf>
    <xf numFmtId="0" fontId="2" fillId="0" borderId="0" xfId="0" applyNumberFormat="1" applyFont="1" applyFill="1" applyAlignment="1" applyProtection="1">
      <alignment/>
      <protection locked="0"/>
    </xf>
    <xf numFmtId="172" fontId="0" fillId="0" borderId="0" xfId="0" applyNumberFormat="1" applyFill="1" applyAlignment="1">
      <alignment/>
    </xf>
    <xf numFmtId="172" fontId="105" fillId="0" borderId="0" xfId="41" applyNumberFormat="1" applyFont="1" applyAlignment="1">
      <alignment/>
    </xf>
    <xf numFmtId="172" fontId="106" fillId="0" borderId="0" xfId="41" applyNumberFormat="1" applyFont="1" applyAlignment="1">
      <alignment/>
    </xf>
    <xf numFmtId="172" fontId="107" fillId="0" borderId="0" xfId="41" applyNumberFormat="1" applyFont="1" applyAlignment="1">
      <alignment/>
    </xf>
    <xf numFmtId="172" fontId="98" fillId="0" borderId="0" xfId="41" applyNumberFormat="1" applyFont="1" applyAlignment="1">
      <alignment/>
    </xf>
    <xf numFmtId="172" fontId="107" fillId="34" borderId="0" xfId="41" applyNumberFormat="1" applyFont="1" applyFill="1" applyAlignment="1">
      <alignment/>
    </xf>
    <xf numFmtId="172" fontId="108" fillId="0" borderId="0" xfId="41" applyNumberFormat="1" applyFont="1" applyAlignment="1">
      <alignment/>
    </xf>
    <xf numFmtId="172" fontId="109" fillId="34" borderId="0" xfId="41" applyNumberFormat="1" applyFont="1" applyFill="1" applyAlignment="1">
      <alignment/>
    </xf>
    <xf numFmtId="172" fontId="107" fillId="0" borderId="0" xfId="41" applyNumberFormat="1" applyFont="1" applyAlignment="1">
      <alignment/>
    </xf>
    <xf numFmtId="172" fontId="98" fillId="0" borderId="0" xfId="41" applyNumberFormat="1" applyFont="1" applyAlignment="1">
      <alignment/>
    </xf>
    <xf numFmtId="172" fontId="110" fillId="0" borderId="0" xfId="41" applyNumberFormat="1" applyFont="1" applyAlignment="1">
      <alignment/>
    </xf>
    <xf numFmtId="172" fontId="110" fillId="34" borderId="0" xfId="41" applyNumberFormat="1" applyFont="1" applyFill="1" applyAlignment="1">
      <alignment/>
    </xf>
    <xf numFmtId="172" fontId="11" fillId="0" borderId="10" xfId="41" applyNumberFormat="1" applyFont="1" applyFill="1" applyBorder="1" applyAlignment="1" applyProtection="1">
      <alignment horizontal="center" vertical="center" wrapText="1"/>
      <protection locked="0"/>
    </xf>
    <xf numFmtId="172" fontId="0" fillId="0" borderId="0" xfId="0" applyNumberFormat="1" applyFill="1" applyAlignment="1" applyProtection="1">
      <alignment/>
      <protection locked="0"/>
    </xf>
    <xf numFmtId="0" fontId="0" fillId="0" borderId="0" xfId="0" applyFill="1" applyAlignment="1" applyProtection="1">
      <alignment/>
      <protection locked="0"/>
    </xf>
    <xf numFmtId="0" fontId="8" fillId="0" borderId="10" xfId="0" applyNumberFormat="1" applyFont="1" applyFill="1" applyBorder="1" applyAlignment="1" applyProtection="1">
      <alignment horizontal="center" vertical="center"/>
      <protection locked="0"/>
    </xf>
    <xf numFmtId="0" fontId="8" fillId="0" borderId="10" xfId="0" applyNumberFormat="1" applyFont="1" applyFill="1" applyBorder="1" applyAlignment="1" applyProtection="1">
      <alignment horizontal="left" vertical="center"/>
      <protection locked="0"/>
    </xf>
    <xf numFmtId="172" fontId="111" fillId="0" borderId="10" xfId="41" applyNumberFormat="1" applyFont="1" applyFill="1" applyBorder="1" applyAlignment="1" applyProtection="1">
      <alignment horizontal="center"/>
      <protection locked="0"/>
    </xf>
    <xf numFmtId="172" fontId="112" fillId="0" borderId="0" xfId="41" applyNumberFormat="1" applyFont="1" applyAlignment="1">
      <alignment horizontal="center" vertical="center"/>
    </xf>
    <xf numFmtId="49" fontId="5" fillId="34" borderId="10" xfId="0" applyNumberFormat="1" applyFont="1" applyFill="1" applyBorder="1" applyAlignment="1" applyProtection="1">
      <alignment horizontal="center"/>
      <protection locked="0"/>
    </xf>
    <xf numFmtId="49" fontId="5" fillId="34" borderId="10" xfId="0" applyNumberFormat="1" applyFont="1" applyFill="1" applyBorder="1" applyAlignment="1" applyProtection="1">
      <alignment horizontal="left"/>
      <protection locked="0"/>
    </xf>
    <xf numFmtId="49" fontId="0" fillId="0" borderId="0" xfId="0" applyNumberFormat="1" applyFont="1" applyFill="1" applyAlignment="1">
      <alignment horizontal="left"/>
    </xf>
    <xf numFmtId="1" fontId="0" fillId="0" borderId="0" xfId="0" applyNumberFormat="1" applyFont="1" applyFill="1" applyAlignment="1">
      <alignment horizontal="center"/>
    </xf>
    <xf numFmtId="49" fontId="15" fillId="0" borderId="13" xfId="0" applyNumberFormat="1" applyFont="1" applyFill="1" applyBorder="1" applyAlignment="1">
      <alignment/>
    </xf>
    <xf numFmtId="49" fontId="3" fillId="0" borderId="10" xfId="0" applyNumberFormat="1" applyFont="1" applyFill="1" applyBorder="1" applyAlignment="1">
      <alignment horizontal="center"/>
    </xf>
    <xf numFmtId="172" fontId="3" fillId="0" borderId="10" xfId="41" applyNumberFormat="1" applyFont="1" applyFill="1" applyBorder="1" applyAlignment="1" applyProtection="1">
      <alignment horizontal="center"/>
      <protection locked="0"/>
    </xf>
    <xf numFmtId="49" fontId="113" fillId="0" borderId="16" xfId="0" applyNumberFormat="1" applyFont="1" applyFill="1" applyBorder="1" applyAlignment="1" applyProtection="1">
      <alignment horizontal="center"/>
      <protection locked="0"/>
    </xf>
    <xf numFmtId="49" fontId="113" fillId="0" borderId="10" xfId="0" applyNumberFormat="1" applyFont="1" applyFill="1" applyBorder="1" applyAlignment="1" applyProtection="1">
      <alignment horizontal="left"/>
      <protection locked="0"/>
    </xf>
    <xf numFmtId="172" fontId="114" fillId="0" borderId="0" xfId="0" applyNumberFormat="1" applyFont="1" applyFill="1" applyAlignment="1" applyProtection="1">
      <alignment/>
      <protection locked="0"/>
    </xf>
    <xf numFmtId="49" fontId="114" fillId="0" borderId="0" xfId="0" applyNumberFormat="1" applyFont="1" applyFill="1" applyAlignment="1" applyProtection="1">
      <alignment/>
      <protection locked="0"/>
    </xf>
    <xf numFmtId="49" fontId="46" fillId="0" borderId="0" xfId="0" applyNumberFormat="1" applyFont="1" applyFill="1" applyAlignment="1">
      <alignment vertical="center"/>
    </xf>
    <xf numFmtId="49" fontId="6" fillId="34" borderId="16" xfId="0" applyNumberFormat="1" applyFont="1" applyFill="1" applyBorder="1" applyAlignment="1" applyProtection="1">
      <alignment horizontal="center"/>
      <protection locked="0"/>
    </xf>
    <xf numFmtId="49" fontId="6" fillId="34" borderId="10" xfId="0" applyNumberFormat="1" applyFont="1" applyFill="1" applyBorder="1" applyAlignment="1" applyProtection="1">
      <alignment horizontal="left"/>
      <protection locked="0"/>
    </xf>
    <xf numFmtId="172" fontId="21" fillId="34" borderId="10" xfId="41" applyNumberFormat="1" applyFont="1" applyFill="1" applyBorder="1" applyAlignment="1" applyProtection="1">
      <alignment horizontal="center"/>
      <protection locked="0"/>
    </xf>
    <xf numFmtId="0" fontId="5" fillId="34" borderId="10" xfId="0" applyFont="1" applyFill="1" applyBorder="1" applyAlignment="1" applyProtection="1">
      <alignment horizontal="center"/>
      <protection locked="0"/>
    </xf>
    <xf numFmtId="0" fontId="5" fillId="34" borderId="10" xfId="0" applyFont="1" applyFill="1" applyBorder="1" applyAlignment="1" applyProtection="1">
      <alignment horizontal="left"/>
      <protection locked="0"/>
    </xf>
    <xf numFmtId="172" fontId="0" fillId="34" borderId="10" xfId="41" applyNumberFormat="1" applyFont="1" applyFill="1" applyBorder="1" applyAlignment="1" applyProtection="1">
      <alignment horizontal="center"/>
      <protection locked="0"/>
    </xf>
    <xf numFmtId="49" fontId="0" fillId="34" borderId="0" xfId="0" applyNumberFormat="1" applyFill="1" applyAlignment="1" applyProtection="1">
      <alignment/>
      <protection locked="0"/>
    </xf>
    <xf numFmtId="49" fontId="3" fillId="34" borderId="10" xfId="0" applyNumberFormat="1" applyFont="1" applyFill="1" applyBorder="1" applyAlignment="1" applyProtection="1">
      <alignment horizontal="center"/>
      <protection locked="0"/>
    </xf>
    <xf numFmtId="49" fontId="8" fillId="0" borderId="10" xfId="0" applyNumberFormat="1" applyFont="1" applyFill="1" applyBorder="1" applyAlignment="1" applyProtection="1">
      <alignment horizontal="center"/>
      <protection locked="0"/>
    </xf>
    <xf numFmtId="49" fontId="8" fillId="0" borderId="10" xfId="0" applyNumberFormat="1" applyFont="1" applyFill="1" applyBorder="1" applyAlignment="1" applyProtection="1">
      <alignment horizontal="left"/>
      <protection locked="0"/>
    </xf>
    <xf numFmtId="0" fontId="22" fillId="34" borderId="10" xfId="41" applyNumberFormat="1" applyFont="1" applyFill="1" applyBorder="1" applyAlignment="1" applyProtection="1">
      <alignment horizontal="right" vertical="center"/>
      <protection locked="0"/>
    </xf>
    <xf numFmtId="172" fontId="22" fillId="34" borderId="10" xfId="41" applyNumberFormat="1" applyFont="1" applyFill="1" applyBorder="1" applyAlignment="1" applyProtection="1">
      <alignment horizontal="right" vertical="center"/>
      <protection locked="0"/>
    </xf>
    <xf numFmtId="49" fontId="6" fillId="34" borderId="10" xfId="0" applyNumberFormat="1" applyFont="1" applyFill="1" applyBorder="1" applyAlignment="1" applyProtection="1">
      <alignment horizontal="center"/>
      <protection locked="0"/>
    </xf>
    <xf numFmtId="172" fontId="21" fillId="34" borderId="10" xfId="41" applyNumberFormat="1" applyFont="1" applyFill="1" applyBorder="1" applyAlignment="1" applyProtection="1">
      <alignment/>
      <protection locked="0"/>
    </xf>
    <xf numFmtId="2" fontId="0" fillId="34" borderId="0" xfId="0" applyNumberFormat="1" applyFill="1" applyAlignment="1" applyProtection="1">
      <alignment/>
      <protection locked="0"/>
    </xf>
    <xf numFmtId="172" fontId="22" fillId="34" borderId="10" xfId="41" applyNumberFormat="1" applyFont="1" applyFill="1" applyBorder="1" applyAlignment="1" applyProtection="1">
      <alignment vertical="center"/>
      <protection locked="0"/>
    </xf>
    <xf numFmtId="172" fontId="0" fillId="36" borderId="10" xfId="41" applyNumberFormat="1" applyFont="1" applyFill="1" applyBorder="1" applyAlignment="1" applyProtection="1">
      <alignment/>
      <protection locked="0"/>
    </xf>
    <xf numFmtId="0" fontId="0" fillId="0" borderId="0" xfId="0" applyFill="1" applyAlignment="1">
      <alignment/>
    </xf>
    <xf numFmtId="0" fontId="11" fillId="0" borderId="10" xfId="0" applyNumberFormat="1" applyFont="1" applyFill="1" applyBorder="1" applyAlignment="1" applyProtection="1">
      <alignment horizontal="left"/>
      <protection locked="0"/>
    </xf>
    <xf numFmtId="49" fontId="33" fillId="33" borderId="10" xfId="0" applyNumberFormat="1" applyFont="1" applyFill="1" applyBorder="1" applyAlignment="1" applyProtection="1">
      <alignment horizontal="left"/>
      <protection locked="0"/>
    </xf>
    <xf numFmtId="49" fontId="8" fillId="0" borderId="1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lignment horizontal="center" vertical="center" wrapText="1"/>
    </xf>
    <xf numFmtId="0" fontId="0" fillId="0" borderId="0" xfId="0" applyNumberFormat="1" applyFont="1" applyFill="1" applyAlignment="1" applyProtection="1">
      <alignment/>
      <protection locked="0"/>
    </xf>
    <xf numFmtId="49" fontId="18" fillId="0" borderId="0" xfId="0" applyNumberFormat="1" applyFont="1" applyFill="1" applyAlignment="1" applyProtection="1">
      <alignment/>
      <protection locked="0"/>
    </xf>
    <xf numFmtId="1" fontId="19" fillId="0" borderId="0" xfId="0" applyNumberFormat="1" applyFont="1" applyFill="1" applyAlignment="1" applyProtection="1">
      <alignment horizontal="center"/>
      <protection locked="0"/>
    </xf>
    <xf numFmtId="1" fontId="18" fillId="0" borderId="0" xfId="0" applyNumberFormat="1" applyFont="1" applyFill="1" applyAlignment="1" applyProtection="1">
      <alignment/>
      <protection locked="0"/>
    </xf>
    <xf numFmtId="0" fontId="0" fillId="0" borderId="0" xfId="0" applyNumberFormat="1" applyFont="1" applyFill="1" applyAlignment="1" applyProtection="1">
      <alignment horizontal="center" vertical="center"/>
      <protection locked="0"/>
    </xf>
    <xf numFmtId="49" fontId="0" fillId="0" borderId="0" xfId="0" applyNumberFormat="1" applyFont="1" applyFill="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wrapText="1"/>
      <protection locked="0"/>
    </xf>
    <xf numFmtId="172" fontId="11" fillId="0" borderId="10" xfId="41" applyNumberFormat="1" applyFont="1" applyFill="1" applyBorder="1" applyAlignment="1" applyProtection="1">
      <alignment horizontal="center" vertical="center"/>
      <protection/>
    </xf>
    <xf numFmtId="10" fontId="11" fillId="0" borderId="10" xfId="59" applyNumberFormat="1" applyFont="1" applyFill="1" applyBorder="1" applyAlignment="1" applyProtection="1">
      <alignment horizontal="center" vertical="center"/>
      <protection locked="0"/>
    </xf>
    <xf numFmtId="172" fontId="0" fillId="0" borderId="0" xfId="0" applyNumberFormat="1" applyFont="1" applyFill="1" applyAlignment="1" applyProtection="1">
      <alignment/>
      <protection locked="0"/>
    </xf>
    <xf numFmtId="49" fontId="8" fillId="0" borderId="11" xfId="0" applyNumberFormat="1" applyFont="1" applyFill="1" applyBorder="1" applyAlignment="1" applyProtection="1">
      <alignment horizontal="left" vertical="center" wrapText="1"/>
      <protection locked="0"/>
    </xf>
    <xf numFmtId="49" fontId="11" fillId="0" borderId="11" xfId="0" applyNumberFormat="1" applyFont="1" applyFill="1" applyBorder="1" applyAlignment="1" applyProtection="1">
      <alignment vertical="center"/>
      <protection locked="0"/>
    </xf>
    <xf numFmtId="172" fontId="11" fillId="0" borderId="16" xfId="41" applyNumberFormat="1" applyFont="1" applyFill="1" applyBorder="1" applyAlignment="1" applyProtection="1">
      <alignment vertical="center" wrapText="1"/>
      <protection locked="0"/>
    </xf>
    <xf numFmtId="49" fontId="11" fillId="0" borderId="0" xfId="0" applyNumberFormat="1" applyFont="1" applyFill="1" applyAlignment="1" applyProtection="1">
      <alignment/>
      <protection locked="0"/>
    </xf>
    <xf numFmtId="49" fontId="11" fillId="0" borderId="10" xfId="0" applyNumberFormat="1" applyFont="1" applyFill="1" applyBorder="1" applyAlignment="1" applyProtection="1">
      <alignment/>
      <protection locked="0"/>
    </xf>
    <xf numFmtId="49" fontId="11" fillId="0" borderId="11" xfId="0" applyNumberFormat="1" applyFont="1" applyFill="1" applyBorder="1" applyAlignment="1" applyProtection="1">
      <alignment vertical="center" wrapText="1"/>
      <protection locked="0"/>
    </xf>
    <xf numFmtId="0" fontId="9" fillId="0" borderId="0" xfId="0" applyFont="1" applyFill="1" applyAlignment="1">
      <alignment horizontal="center" wrapText="1"/>
    </xf>
    <xf numFmtId="49" fontId="98" fillId="0" borderId="0" xfId="0" applyNumberFormat="1" applyFont="1" applyFill="1" applyAlignment="1" applyProtection="1">
      <alignment horizontal="center"/>
      <protection locked="0"/>
    </xf>
    <xf numFmtId="49" fontId="18" fillId="0" borderId="0" xfId="0" applyNumberFormat="1" applyFont="1" applyFill="1" applyAlignment="1">
      <alignment horizontal="center"/>
    </xf>
    <xf numFmtId="0" fontId="0" fillId="0" borderId="0" xfId="0" applyNumberFormat="1" applyFont="1" applyFill="1" applyAlignment="1">
      <alignment horizontal="center" vertical="center"/>
    </xf>
    <xf numFmtId="0" fontId="0" fillId="0" borderId="0" xfId="0" applyNumberFormat="1" applyFont="1" applyFill="1" applyBorder="1" applyAlignment="1">
      <alignment horizontal="center" vertical="center"/>
    </xf>
    <xf numFmtId="0" fontId="0" fillId="0" borderId="0" xfId="59" applyNumberFormat="1" applyFont="1" applyFill="1" applyAlignment="1">
      <alignment horizontal="center" vertical="center"/>
    </xf>
    <xf numFmtId="172" fontId="44" fillId="0" borderId="10" xfId="41" applyNumberFormat="1" applyFont="1" applyFill="1" applyBorder="1" applyAlignment="1" applyProtection="1">
      <alignment horizontal="center" vertical="center"/>
      <protection/>
    </xf>
    <xf numFmtId="10" fontId="44" fillId="0" borderId="10" xfId="59"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left" vertical="center" wrapText="1"/>
      <protection/>
    </xf>
    <xf numFmtId="172" fontId="45" fillId="0" borderId="10" xfId="41"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vertical="center"/>
      <protection/>
    </xf>
    <xf numFmtId="49" fontId="11" fillId="0" borderId="0" xfId="0" applyNumberFormat="1" applyFont="1" applyFill="1" applyAlignment="1" applyProtection="1">
      <alignment/>
      <protection/>
    </xf>
    <xf numFmtId="49" fontId="11" fillId="0" borderId="10" xfId="0" applyNumberFormat="1" applyFont="1" applyFill="1" applyBorder="1" applyAlignment="1" applyProtection="1">
      <alignment/>
      <protection/>
    </xf>
    <xf numFmtId="49" fontId="11" fillId="0" borderId="11" xfId="0" applyNumberFormat="1" applyFont="1" applyFill="1" applyBorder="1" applyAlignment="1" applyProtection="1">
      <alignment vertical="center" wrapText="1"/>
      <protection/>
    </xf>
    <xf numFmtId="49" fontId="11" fillId="0" borderId="10" xfId="0" applyNumberFormat="1" applyFont="1" applyFill="1" applyBorder="1" applyAlignment="1" applyProtection="1">
      <alignment horizontal="center" vertical="center"/>
      <protection/>
    </xf>
    <xf numFmtId="49" fontId="11" fillId="0" borderId="11" xfId="0" applyNumberFormat="1" applyFont="1" applyFill="1" applyBorder="1" applyAlignment="1" applyProtection="1">
      <alignment vertical="center"/>
      <protection/>
    </xf>
    <xf numFmtId="49" fontId="11" fillId="0" borderId="0" xfId="0" applyNumberFormat="1" applyFont="1" applyFill="1" applyAlignment="1" applyProtection="1">
      <alignment/>
      <protection/>
    </xf>
    <xf numFmtId="49" fontId="11" fillId="0" borderId="10" xfId="0" applyNumberFormat="1" applyFont="1" applyFill="1" applyBorder="1" applyAlignment="1" applyProtection="1">
      <alignment/>
      <protection/>
    </xf>
    <xf numFmtId="49" fontId="11" fillId="0" borderId="11" xfId="0" applyNumberFormat="1" applyFont="1" applyFill="1" applyBorder="1" applyAlignment="1" applyProtection="1">
      <alignment vertical="center" wrapText="1"/>
      <protection/>
    </xf>
    <xf numFmtId="0" fontId="16" fillId="0" borderId="0" xfId="0" applyNumberFormat="1" applyFont="1" applyFill="1" applyAlignment="1">
      <alignment/>
    </xf>
    <xf numFmtId="49" fontId="16" fillId="0" borderId="0" xfId="0" applyNumberFormat="1" applyFont="1" applyFill="1" applyAlignment="1">
      <alignment/>
    </xf>
    <xf numFmtId="0" fontId="13" fillId="0" borderId="0" xfId="0" applyNumberFormat="1" applyFont="1" applyFill="1" applyAlignment="1">
      <alignment/>
    </xf>
    <xf numFmtId="0" fontId="106" fillId="0" borderId="0" xfId="0" applyNumberFormat="1" applyFont="1" applyFill="1" applyAlignment="1">
      <alignment/>
    </xf>
    <xf numFmtId="49" fontId="13" fillId="0" borderId="0" xfId="0" applyNumberFormat="1" applyFont="1" applyFill="1" applyAlignment="1">
      <alignment/>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justify" vertical="center"/>
    </xf>
    <xf numFmtId="172" fontId="6" fillId="0" borderId="10" xfId="41" applyNumberFormat="1" applyFont="1" applyFill="1" applyBorder="1" applyAlignment="1" applyProtection="1">
      <alignment horizontal="center" vertical="center"/>
      <protection locked="0"/>
    </xf>
    <xf numFmtId="172" fontId="98" fillId="0" borderId="0" xfId="0" applyNumberFormat="1" applyFont="1" applyFill="1" applyAlignment="1">
      <alignment/>
    </xf>
    <xf numFmtId="172" fontId="0" fillId="0" borderId="0" xfId="41" applyNumberFormat="1" applyFont="1" applyFill="1" applyAlignment="1">
      <alignment/>
    </xf>
    <xf numFmtId="0" fontId="3" fillId="0" borderId="0" xfId="0" applyNumberFormat="1" applyFont="1" applyFill="1" applyAlignment="1">
      <alignment/>
    </xf>
    <xf numFmtId="0" fontId="107" fillId="0" borderId="0" xfId="0" applyNumberFormat="1" applyFont="1" applyFill="1" applyAlignment="1">
      <alignment/>
    </xf>
    <xf numFmtId="0" fontId="17" fillId="0" borderId="0" xfId="0" applyNumberFormat="1" applyFont="1" applyFill="1" applyAlignment="1">
      <alignment/>
    </xf>
    <xf numFmtId="0" fontId="108" fillId="0" borderId="0" xfId="0" applyNumberFormat="1" applyFont="1" applyFill="1" applyAlignment="1">
      <alignment/>
    </xf>
    <xf numFmtId="172" fontId="17" fillId="0" borderId="0" xfId="41" applyNumberFormat="1" applyFont="1" applyFill="1" applyAlignment="1">
      <alignment/>
    </xf>
    <xf numFmtId="49" fontId="17" fillId="0" borderId="0" xfId="0" applyNumberFormat="1" applyFont="1" applyFill="1" applyAlignment="1">
      <alignment/>
    </xf>
    <xf numFmtId="172" fontId="17" fillId="0" borderId="0" xfId="0" applyNumberFormat="1" applyFont="1" applyFill="1" applyAlignment="1">
      <alignment/>
    </xf>
    <xf numFmtId="172" fontId="108" fillId="0" borderId="0" xfId="0" applyNumberFormat="1" applyFont="1" applyFill="1" applyAlignment="1">
      <alignment/>
    </xf>
    <xf numFmtId="2" fontId="3" fillId="0" borderId="10" xfId="0" applyNumberFormat="1" applyFont="1" applyFill="1" applyBorder="1" applyAlignment="1">
      <alignment horizontal="justify" vertical="center" wrapText="1"/>
    </xf>
    <xf numFmtId="0" fontId="6" fillId="0" borderId="0" xfId="0" applyNumberFormat="1" applyFont="1" applyFill="1" applyAlignment="1">
      <alignment/>
    </xf>
    <xf numFmtId="0" fontId="109" fillId="0" borderId="0" xfId="0" applyNumberFormat="1" applyFont="1" applyFill="1" applyAlignment="1">
      <alignment/>
    </xf>
    <xf numFmtId="172" fontId="6" fillId="0" borderId="0" xfId="41" applyNumberFormat="1" applyFont="1" applyFill="1" applyAlignment="1">
      <alignment/>
    </xf>
    <xf numFmtId="49" fontId="6" fillId="0" borderId="0" xfId="0" applyNumberFormat="1" applyFont="1" applyFill="1" applyAlignment="1">
      <alignment/>
    </xf>
    <xf numFmtId="172" fontId="3" fillId="0" borderId="0" xfId="0" applyNumberFormat="1" applyFont="1" applyFill="1" applyAlignment="1">
      <alignment/>
    </xf>
    <xf numFmtId="172" fontId="107" fillId="0" borderId="0" xfId="0" applyNumberFormat="1" applyFont="1" applyFill="1" applyAlignment="1">
      <alignment/>
    </xf>
    <xf numFmtId="172" fontId="3" fillId="0" borderId="0" xfId="41" applyNumberFormat="1" applyFont="1" applyFill="1" applyAlignment="1">
      <alignment/>
    </xf>
    <xf numFmtId="0" fontId="3" fillId="0" borderId="0" xfId="0" applyNumberFormat="1" applyFont="1" applyFill="1" applyAlignment="1">
      <alignment/>
    </xf>
    <xf numFmtId="49" fontId="3" fillId="0" borderId="0" xfId="0" applyNumberFormat="1" applyFont="1" applyFill="1" applyAlignment="1">
      <alignment/>
    </xf>
    <xf numFmtId="0" fontId="0" fillId="0" borderId="0" xfId="0" applyNumberFormat="1" applyFont="1" applyFill="1" applyAlignment="1">
      <alignment/>
    </xf>
    <xf numFmtId="0" fontId="98" fillId="0" borderId="0" xfId="0" applyNumberFormat="1" applyFont="1" applyFill="1" applyAlignment="1">
      <alignment/>
    </xf>
    <xf numFmtId="172" fontId="0" fillId="0" borderId="0" xfId="41" applyNumberFormat="1" applyFont="1" applyFill="1" applyAlignment="1">
      <alignment/>
    </xf>
    <xf numFmtId="49" fontId="0" fillId="0" borderId="0" xfId="0" applyNumberFormat="1" applyFont="1" applyFill="1" applyAlignment="1">
      <alignment/>
    </xf>
    <xf numFmtId="172" fontId="3" fillId="0" borderId="0" xfId="0" applyNumberFormat="1" applyFont="1" applyFill="1" applyAlignment="1">
      <alignment/>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justify" vertical="center"/>
    </xf>
    <xf numFmtId="49"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justify" vertical="center"/>
    </xf>
    <xf numFmtId="172" fontId="20" fillId="0" borderId="0" xfId="0" applyNumberFormat="1" applyFont="1" applyFill="1" applyAlignment="1">
      <alignment/>
    </xf>
    <xf numFmtId="0" fontId="0" fillId="0" borderId="0" xfId="0" applyNumberFormat="1" applyFill="1" applyAlignment="1">
      <alignment/>
    </xf>
    <xf numFmtId="1" fontId="19" fillId="0" borderId="13" xfId="0" applyNumberFormat="1" applyFont="1" applyFill="1" applyBorder="1" applyAlignment="1" applyProtection="1">
      <alignment/>
      <protection/>
    </xf>
    <xf numFmtId="49" fontId="11" fillId="0" borderId="10" xfId="0" applyNumberFormat="1" applyFont="1" applyFill="1" applyBorder="1" applyAlignment="1" applyProtection="1">
      <alignment horizontal="left" vertical="center" wrapText="1"/>
      <protection/>
    </xf>
    <xf numFmtId="172" fontId="44" fillId="0" borderId="19" xfId="41" applyNumberFormat="1" applyFont="1" applyFill="1" applyBorder="1" applyAlignment="1" applyProtection="1">
      <alignment horizontal="center" vertical="center" wrapText="1"/>
      <protection/>
    </xf>
    <xf numFmtId="172" fontId="44" fillId="0" borderId="10" xfId="41" applyNumberFormat="1" applyFont="1" applyFill="1" applyBorder="1" applyAlignment="1" applyProtection="1">
      <alignment horizontal="center"/>
      <protection locked="0"/>
    </xf>
    <xf numFmtId="172" fontId="0" fillId="0" borderId="0" xfId="0" applyNumberFormat="1" applyFont="1" applyFill="1" applyAlignment="1">
      <alignment horizontal="center" vertical="center"/>
    </xf>
    <xf numFmtId="49" fontId="11" fillId="0" borderId="10" xfId="0" applyNumberFormat="1" applyFont="1" applyFill="1" applyBorder="1" applyAlignment="1" applyProtection="1">
      <alignment vertical="center"/>
      <protection/>
    </xf>
    <xf numFmtId="49" fontId="114" fillId="0" borderId="0" xfId="0" applyNumberFormat="1" applyFont="1" applyFill="1" applyAlignment="1" applyProtection="1">
      <alignment/>
      <protection/>
    </xf>
    <xf numFmtId="172" fontId="48" fillId="0" borderId="10" xfId="41" applyNumberFormat="1" applyFont="1" applyFill="1" applyBorder="1" applyAlignment="1" applyProtection="1">
      <alignment horizontal="center" vertical="center"/>
      <protection/>
    </xf>
    <xf numFmtId="172" fontId="48" fillId="0" borderId="10" xfId="41" applyNumberFormat="1" applyFont="1" applyFill="1" applyBorder="1" applyAlignment="1" applyProtection="1">
      <alignment vertical="center"/>
      <protection/>
    </xf>
    <xf numFmtId="171" fontId="11" fillId="0" borderId="10" xfId="41" applyFont="1" applyFill="1" applyBorder="1" applyAlignment="1" applyProtection="1">
      <alignment horizontal="center" vertical="center"/>
      <protection locked="0"/>
    </xf>
    <xf numFmtId="0" fontId="11" fillId="0" borderId="10" xfId="41" applyNumberFormat="1" applyFont="1" applyFill="1" applyBorder="1" applyAlignment="1" applyProtection="1">
      <alignment horizontal="center" vertical="center"/>
      <protection locked="0"/>
    </xf>
    <xf numFmtId="49" fontId="102" fillId="0" borderId="10" xfId="0" applyNumberFormat="1" applyFont="1" applyFill="1" applyBorder="1" applyAlignment="1" applyProtection="1">
      <alignment horizontal="center" vertical="center"/>
      <protection locked="0"/>
    </xf>
    <xf numFmtId="49" fontId="102" fillId="0" borderId="10" xfId="0" applyNumberFormat="1" applyFont="1" applyFill="1" applyBorder="1" applyAlignment="1" applyProtection="1">
      <alignment vertical="center"/>
      <protection locked="0"/>
    </xf>
    <xf numFmtId="171" fontId="102" fillId="0" borderId="10" xfId="41" applyFont="1" applyFill="1" applyBorder="1" applyAlignment="1" applyProtection="1">
      <alignment horizontal="center" vertical="center"/>
      <protection/>
    </xf>
    <xf numFmtId="172" fontId="102" fillId="0" borderId="10" xfId="41" applyNumberFormat="1" applyFont="1" applyFill="1" applyBorder="1" applyAlignment="1" applyProtection="1">
      <alignment horizontal="center" vertical="center"/>
      <protection locked="0"/>
    </xf>
    <xf numFmtId="10" fontId="102" fillId="0" borderId="10" xfId="59"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horizontal="center" vertical="center"/>
      <protection locked="0"/>
    </xf>
    <xf numFmtId="49" fontId="8" fillId="0" borderId="10" xfId="0" applyNumberFormat="1" applyFont="1" applyFill="1" applyBorder="1" applyAlignment="1" applyProtection="1">
      <alignment vertical="center"/>
      <protection locked="0"/>
    </xf>
    <xf numFmtId="49" fontId="98" fillId="0" borderId="0" xfId="0" applyNumberFormat="1" applyFont="1" applyFill="1" applyAlignment="1" applyProtection="1">
      <alignment vertical="center"/>
      <protection/>
    </xf>
    <xf numFmtId="172" fontId="0" fillId="0" borderId="0" xfId="41" applyNumberFormat="1" applyFont="1" applyFill="1" applyAlignment="1">
      <alignment horizontal="center" vertical="center"/>
    </xf>
    <xf numFmtId="172" fontId="0" fillId="0" borderId="0" xfId="41" applyNumberFormat="1" applyFont="1" applyFill="1" applyBorder="1" applyAlignment="1">
      <alignment horizontal="center" vertical="center"/>
    </xf>
    <xf numFmtId="172" fontId="44" fillId="0" borderId="10" xfId="41" applyNumberFormat="1" applyFont="1" applyFill="1" applyBorder="1" applyAlignment="1" applyProtection="1">
      <alignment horizontal="center" vertical="center" wrapText="1"/>
      <protection/>
    </xf>
    <xf numFmtId="10" fontId="44" fillId="0" borderId="10" xfId="59" applyNumberFormat="1" applyFont="1" applyFill="1" applyBorder="1" applyAlignment="1" applyProtection="1">
      <alignment horizontal="center" vertical="center" wrapText="1"/>
      <protection locked="0"/>
    </xf>
    <xf numFmtId="172" fontId="0" fillId="0" borderId="0" xfId="41" applyNumberFormat="1" applyFont="1" applyFill="1" applyAlignment="1" applyProtection="1">
      <alignment/>
      <protection locked="0"/>
    </xf>
    <xf numFmtId="172" fontId="115" fillId="0" borderId="10" xfId="41" applyNumberFormat="1" applyFont="1" applyFill="1" applyBorder="1" applyAlignment="1" applyProtection="1">
      <alignment horizontal="center" vertical="center" wrapText="1"/>
      <protection/>
    </xf>
    <xf numFmtId="172" fontId="0" fillId="0" borderId="0" xfId="41" applyNumberFormat="1" applyFont="1" applyFill="1" applyBorder="1" applyAlignment="1" applyProtection="1">
      <alignment/>
      <protection locked="0"/>
    </xf>
    <xf numFmtId="10" fontId="115" fillId="0" borderId="10" xfId="59" applyNumberFormat="1" applyFont="1" applyFill="1" applyBorder="1" applyAlignment="1" applyProtection="1">
      <alignment horizontal="center" vertical="center" wrapText="1"/>
      <protection locked="0"/>
    </xf>
    <xf numFmtId="172" fontId="44" fillId="0" borderId="10" xfId="41" applyNumberFormat="1" applyFont="1" applyFill="1" applyBorder="1" applyAlignment="1" applyProtection="1">
      <alignment horizontal="center" vertical="center" wrapText="1"/>
      <protection/>
    </xf>
    <xf numFmtId="172" fontId="45" fillId="0" borderId="10" xfId="41" applyNumberFormat="1" applyFont="1" applyFill="1" applyBorder="1" applyAlignment="1" applyProtection="1">
      <alignment horizontal="center" vertical="center" wrapText="1"/>
      <protection/>
    </xf>
    <xf numFmtId="10" fontId="45" fillId="0" borderId="10" xfId="59" applyNumberFormat="1" applyFont="1" applyFill="1" applyBorder="1" applyAlignment="1" applyProtection="1">
      <alignment horizontal="center" vertical="center" wrapText="1"/>
      <protection locked="0"/>
    </xf>
    <xf numFmtId="172" fontId="115" fillId="0" borderId="10" xfId="41" applyNumberFormat="1" applyFont="1" applyFill="1" applyBorder="1" applyAlignment="1" applyProtection="1">
      <alignment horizontal="center" vertical="center" wrapText="1"/>
      <protection/>
    </xf>
    <xf numFmtId="10" fontId="115" fillId="0" borderId="10" xfId="59" applyNumberFormat="1" applyFont="1" applyFill="1" applyBorder="1" applyAlignment="1" applyProtection="1">
      <alignment horizontal="center" vertical="center" wrapText="1"/>
      <protection locked="0"/>
    </xf>
    <xf numFmtId="172" fontId="0" fillId="0" borderId="0" xfId="41" applyNumberFormat="1" applyFont="1" applyFill="1" applyAlignment="1">
      <alignment vertical="center"/>
    </xf>
    <xf numFmtId="49" fontId="0" fillId="0" borderId="0" xfId="0" applyNumberFormat="1" applyFont="1" applyFill="1" applyAlignment="1">
      <alignment horizontal="left" vertical="center"/>
    </xf>
    <xf numFmtId="0" fontId="0" fillId="0" borderId="0" xfId="0" applyFill="1" applyAlignment="1">
      <alignment wrapText="1"/>
    </xf>
    <xf numFmtId="0" fontId="11" fillId="0" borderId="10" xfId="0" applyFont="1" applyFill="1" applyBorder="1" applyAlignment="1">
      <alignment horizontal="center"/>
    </xf>
    <xf numFmtId="0" fontId="11" fillId="0" borderId="10" xfId="0" applyFont="1" applyFill="1" applyBorder="1" applyAlignment="1">
      <alignment horizontal="center" wrapText="1"/>
    </xf>
    <xf numFmtId="172" fontId="101" fillId="0" borderId="10" xfId="41" applyNumberFormat="1" applyFont="1" applyFill="1" applyBorder="1" applyAlignment="1" applyProtection="1">
      <alignment vertical="center" wrapText="1"/>
      <protection locked="0"/>
    </xf>
    <xf numFmtId="172" fontId="101" fillId="0" borderId="10" xfId="41"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left" vertical="center"/>
      <protection locked="0"/>
    </xf>
    <xf numFmtId="49" fontId="8" fillId="0" borderId="15" xfId="0" applyNumberFormat="1" applyFont="1" applyFill="1" applyBorder="1" applyAlignment="1">
      <alignment horizontal="center"/>
    </xf>
    <xf numFmtId="0" fontId="0" fillId="0" borderId="0" xfId="0" applyFill="1" applyAlignment="1">
      <alignment vertical="center"/>
    </xf>
    <xf numFmtId="0" fontId="0" fillId="0" borderId="0" xfId="0" applyFill="1" applyAlignment="1">
      <alignment/>
    </xf>
    <xf numFmtId="0" fontId="2" fillId="0" borderId="0" xfId="0" applyFont="1" applyFill="1" applyAlignment="1">
      <alignment vertical="center"/>
    </xf>
    <xf numFmtId="49"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vertical="center" wrapText="1"/>
      <protection/>
    </xf>
    <xf numFmtId="172" fontId="43" fillId="0" borderId="10" xfId="41" applyNumberFormat="1" applyFont="1" applyFill="1" applyBorder="1" applyAlignment="1">
      <alignment/>
    </xf>
    <xf numFmtId="49" fontId="20" fillId="0" borderId="10" xfId="0" applyNumberFormat="1" applyFont="1" applyFill="1" applyBorder="1" applyAlignment="1" applyProtection="1">
      <alignment horizontal="center" vertical="center"/>
      <protection/>
    </xf>
    <xf numFmtId="49" fontId="20" fillId="0" borderId="10" xfId="0" applyNumberFormat="1" applyFont="1" applyFill="1" applyBorder="1" applyAlignment="1" applyProtection="1">
      <alignment vertical="center"/>
      <protection/>
    </xf>
    <xf numFmtId="172" fontId="7" fillId="0" borderId="10" xfId="41" applyNumberFormat="1" applyFont="1" applyFill="1" applyBorder="1" applyAlignment="1">
      <alignment/>
    </xf>
    <xf numFmtId="172" fontId="7" fillId="0" borderId="10" xfId="41" applyNumberFormat="1" applyFont="1" applyFill="1" applyBorder="1" applyAlignment="1">
      <alignment vertical="center" wrapText="1"/>
    </xf>
    <xf numFmtId="172" fontId="7" fillId="0" borderId="10" xfId="41" applyNumberFormat="1" applyFont="1" applyFill="1" applyBorder="1" applyAlignment="1" applyProtection="1">
      <alignment/>
      <protection locked="0"/>
    </xf>
    <xf numFmtId="49" fontId="20" fillId="0" borderId="10" xfId="0" applyNumberFormat="1" applyFont="1" applyFill="1" applyBorder="1" applyAlignment="1">
      <alignment/>
    </xf>
    <xf numFmtId="49" fontId="20" fillId="0" borderId="10" xfId="0" applyNumberFormat="1" applyFont="1" applyFill="1" applyBorder="1" applyAlignment="1" applyProtection="1">
      <alignment vertical="center" wrapText="1"/>
      <protection/>
    </xf>
    <xf numFmtId="172" fontId="7" fillId="0" borderId="10" xfId="41" applyNumberFormat="1" applyFont="1" applyFill="1" applyBorder="1" applyAlignment="1">
      <alignment vertical="center"/>
    </xf>
    <xf numFmtId="172" fontId="7" fillId="0" borderId="10" xfId="41" applyNumberFormat="1" applyFont="1" applyFill="1" applyBorder="1" applyAlignment="1" applyProtection="1">
      <alignment vertical="center"/>
      <protection locked="0"/>
    </xf>
    <xf numFmtId="49" fontId="5" fillId="0" borderId="10" xfId="0" applyNumberFormat="1" applyFont="1" applyFill="1" applyBorder="1" applyAlignment="1" applyProtection="1">
      <alignment horizontal="left" vertical="center" wrapText="1"/>
      <protection/>
    </xf>
    <xf numFmtId="49" fontId="20" fillId="0" borderId="10" xfId="0" applyNumberFormat="1" applyFont="1" applyFill="1" applyBorder="1" applyAlignment="1" applyProtection="1">
      <alignment/>
      <protection/>
    </xf>
    <xf numFmtId="49" fontId="20" fillId="0" borderId="10" xfId="0" applyNumberFormat="1" applyFont="1" applyFill="1" applyBorder="1" applyAlignment="1" applyProtection="1">
      <alignment wrapText="1"/>
      <protection/>
    </xf>
    <xf numFmtId="172" fontId="7" fillId="0" borderId="10" xfId="41" applyNumberFormat="1" applyFont="1" applyFill="1" applyBorder="1" applyAlignment="1">
      <alignment/>
    </xf>
    <xf numFmtId="172" fontId="7" fillId="0" borderId="10" xfId="41" applyNumberFormat="1" applyFont="1" applyFill="1" applyBorder="1" applyAlignment="1">
      <alignment wrapText="1"/>
    </xf>
    <xf numFmtId="172" fontId="7" fillId="0" borderId="10" xfId="41" applyNumberFormat="1" applyFont="1" applyFill="1" applyBorder="1" applyAlignment="1" applyProtection="1">
      <alignment/>
      <protection locked="0"/>
    </xf>
    <xf numFmtId="171" fontId="7" fillId="0" borderId="10" xfId="41" applyFont="1" applyFill="1" applyBorder="1" applyAlignment="1">
      <alignment/>
    </xf>
    <xf numFmtId="171" fontId="7" fillId="0" borderId="10" xfId="41" applyFont="1" applyFill="1" applyBorder="1" applyAlignment="1">
      <alignment vertical="center" wrapText="1"/>
    </xf>
    <xf numFmtId="171" fontId="7" fillId="0" borderId="10" xfId="41" applyFont="1" applyFill="1" applyBorder="1" applyAlignment="1" applyProtection="1">
      <alignment/>
      <protection locked="0"/>
    </xf>
    <xf numFmtId="0" fontId="0" fillId="0" borderId="15" xfId="0" applyBorder="1" applyAlignment="1">
      <alignment horizontal="left"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wrapText="1"/>
    </xf>
    <xf numFmtId="0" fontId="12" fillId="35" borderId="10" xfId="0" applyFont="1" applyFill="1" applyBorder="1" applyAlignment="1">
      <alignment horizontal="center" wrapText="1"/>
    </xf>
    <xf numFmtId="0" fontId="12" fillId="34" borderId="10" xfId="0" applyFont="1" applyFill="1" applyBorder="1" applyAlignment="1">
      <alignment horizontal="left" vertical="center" wrapText="1"/>
    </xf>
    <xf numFmtId="0" fontId="2" fillId="34" borderId="10" xfId="0" applyFont="1" applyFill="1" applyBorder="1" applyAlignment="1">
      <alignment horizontal="left"/>
    </xf>
    <xf numFmtId="49" fontId="15" fillId="0" borderId="13" xfId="0" applyNumberFormat="1" applyFont="1" applyFill="1" applyBorder="1" applyAlignment="1" applyProtection="1">
      <alignment horizontal="right"/>
      <protection locked="0"/>
    </xf>
    <xf numFmtId="49" fontId="8" fillId="0" borderId="10" xfId="0" applyNumberFormat="1"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top" wrapText="1"/>
      <protection locked="0"/>
    </xf>
    <xf numFmtId="49" fontId="8" fillId="0" borderId="12" xfId="0" applyNumberFormat="1" applyFont="1" applyFill="1" applyBorder="1" applyAlignment="1" applyProtection="1">
      <alignment horizontal="center" vertical="center" wrapText="1"/>
      <protection locked="0"/>
    </xf>
    <xf numFmtId="49" fontId="8" fillId="0" borderId="19" xfId="0" applyNumberFormat="1" applyFont="1" applyFill="1" applyBorder="1" applyAlignment="1" applyProtection="1">
      <alignment horizontal="center" vertical="center" wrapText="1"/>
      <protection locked="0"/>
    </xf>
    <xf numFmtId="1" fontId="8" fillId="0" borderId="20" xfId="0" applyNumberFormat="1" applyFont="1" applyFill="1" applyBorder="1" applyAlignment="1" applyProtection="1">
      <alignment horizontal="center" vertical="center" wrapText="1"/>
      <protection locked="0"/>
    </xf>
    <xf numFmtId="1" fontId="8" fillId="0" borderId="21" xfId="0" applyNumberFormat="1" applyFont="1" applyFill="1" applyBorder="1" applyAlignment="1" applyProtection="1">
      <alignment horizontal="center" vertical="center" wrapText="1"/>
      <protection locked="0"/>
    </xf>
    <xf numFmtId="1" fontId="8" fillId="0" borderId="18"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8" fillId="0" borderId="19" xfId="0" applyNumberFormat="1" applyFont="1" applyFill="1" applyBorder="1" applyAlignment="1" applyProtection="1">
      <alignment horizontal="center" vertical="center" wrapText="1"/>
      <protection locked="0"/>
    </xf>
    <xf numFmtId="0" fontId="8" fillId="0" borderId="16" xfId="0" applyNumberFormat="1" applyFont="1" applyFill="1" applyBorder="1" applyAlignment="1" applyProtection="1">
      <alignment horizontal="center" vertical="center" wrapText="1"/>
      <protection locked="0"/>
    </xf>
    <xf numFmtId="49" fontId="8" fillId="0" borderId="11" xfId="0" applyNumberFormat="1" applyFont="1" applyFill="1" applyBorder="1" applyAlignment="1" applyProtection="1">
      <alignment horizontal="center" vertical="center" wrapText="1"/>
      <protection locked="0"/>
    </xf>
    <xf numFmtId="49" fontId="8" fillId="0" borderId="22" xfId="0" applyNumberFormat="1" applyFont="1" applyFill="1" applyBorder="1" applyAlignment="1" applyProtection="1">
      <alignment horizontal="center" vertical="center" wrapText="1"/>
      <protection locked="0"/>
    </xf>
    <xf numFmtId="49" fontId="8" fillId="0" borderId="14" xfId="0" applyNumberFormat="1" applyFont="1" applyFill="1" applyBorder="1" applyAlignment="1" applyProtection="1">
      <alignment horizontal="center" vertical="center" wrapText="1"/>
      <protection locked="0"/>
    </xf>
    <xf numFmtId="49" fontId="0" fillId="0" borderId="0" xfId="0" applyNumberFormat="1" applyFill="1" applyAlignment="1" applyProtection="1">
      <alignment horizontal="left" vertical="top" wrapText="1"/>
      <protection locked="0"/>
    </xf>
    <xf numFmtId="0" fontId="9" fillId="0" borderId="0" xfId="0" applyFont="1" applyFill="1" applyAlignment="1">
      <alignment horizontal="center" wrapText="1"/>
    </xf>
    <xf numFmtId="0" fontId="11" fillId="0" borderId="11" xfId="0" applyNumberFormat="1" applyFont="1" applyFill="1" applyBorder="1" applyAlignment="1" applyProtection="1">
      <alignment horizontal="center" vertical="center" wrapText="1"/>
      <protection locked="0"/>
    </xf>
    <xf numFmtId="0" fontId="11" fillId="0" borderId="14" xfId="0" applyNumberFormat="1" applyFont="1" applyFill="1" applyBorder="1" applyAlignment="1" applyProtection="1">
      <alignment horizontal="center" vertical="center" wrapText="1"/>
      <protection locked="0"/>
    </xf>
    <xf numFmtId="14" fontId="10" fillId="0" borderId="15" xfId="41" applyNumberFormat="1" applyFont="1" applyFill="1" applyBorder="1" applyAlignment="1" applyProtection="1">
      <alignment horizontal="center" wrapText="1"/>
      <protection locked="0"/>
    </xf>
    <xf numFmtId="171" fontId="10" fillId="0" borderId="15" xfId="41" applyFont="1" applyFill="1" applyBorder="1" applyAlignment="1" applyProtection="1">
      <alignment horizontal="center" wrapText="1"/>
      <protection locked="0"/>
    </xf>
    <xf numFmtId="171" fontId="0" fillId="0" borderId="0" xfId="41" applyFont="1" applyFill="1" applyBorder="1" applyAlignment="1" applyProtection="1">
      <alignment horizontal="left" vertical="top" wrapText="1"/>
      <protection locked="0"/>
    </xf>
    <xf numFmtId="49" fontId="8" fillId="0" borderId="16"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protection locked="0"/>
    </xf>
    <xf numFmtId="171" fontId="9" fillId="0" borderId="0" xfId="41" applyFont="1" applyFill="1" applyAlignment="1" applyProtection="1">
      <alignment horizontal="center" wrapText="1"/>
      <protection locked="0"/>
    </xf>
    <xf numFmtId="172" fontId="9" fillId="0" borderId="0" xfId="41" applyNumberFormat="1" applyFont="1" applyFill="1" applyAlignment="1" applyProtection="1">
      <alignment horizontal="center" wrapText="1"/>
      <protection locked="0"/>
    </xf>
    <xf numFmtId="49" fontId="9"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14" fontId="10" fillId="0" borderId="15" xfId="41" applyNumberFormat="1" applyFont="1" applyFill="1" applyBorder="1" applyAlignment="1" applyProtection="1">
      <alignment horizontal="center" vertical="center" wrapText="1"/>
      <protection locked="0"/>
    </xf>
    <xf numFmtId="171" fontId="10" fillId="0" borderId="15" xfId="41" applyFont="1" applyFill="1" applyBorder="1" applyAlignment="1" applyProtection="1">
      <alignment horizontal="center" vertical="center" wrapText="1"/>
      <protection locked="0"/>
    </xf>
    <xf numFmtId="172" fontId="112" fillId="0" borderId="0" xfId="41" applyNumberFormat="1" applyFont="1" applyAlignment="1">
      <alignment horizontal="center" vertical="center"/>
    </xf>
    <xf numFmtId="172" fontId="13" fillId="0" borderId="0" xfId="41" applyNumberFormat="1" applyFont="1" applyAlignment="1">
      <alignment horizontal="center" vertical="center" wrapText="1"/>
    </xf>
    <xf numFmtId="49" fontId="12" fillId="0" borderId="13" xfId="0" applyNumberFormat="1" applyFont="1" applyBorder="1" applyAlignment="1" applyProtection="1">
      <alignment horizontal="center" vertical="center" wrapText="1"/>
      <protection/>
    </xf>
    <xf numFmtId="49" fontId="12" fillId="0" borderId="13" xfId="0" applyNumberFormat="1" applyFont="1" applyBorder="1" applyAlignment="1" applyProtection="1">
      <alignment horizontal="center" vertical="center"/>
      <protection/>
    </xf>
    <xf numFmtId="49" fontId="5" fillId="0" borderId="11"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0" fontId="3" fillId="0" borderId="15" xfId="0" applyNumberFormat="1" applyFont="1" applyBorder="1" applyAlignment="1" applyProtection="1">
      <alignment horizontal="justify" vertical="center" wrapText="1"/>
      <protection/>
    </xf>
    <xf numFmtId="49" fontId="114" fillId="0" borderId="0" xfId="0" applyNumberFormat="1" applyFont="1" applyAlignment="1" applyProtection="1">
      <alignment horizontal="left"/>
      <protection/>
    </xf>
    <xf numFmtId="172" fontId="9" fillId="0" borderId="0" xfId="41" applyNumberFormat="1" applyFont="1" applyFill="1" applyAlignment="1" applyProtection="1">
      <alignment horizontal="center" wrapText="1"/>
      <protection/>
    </xf>
    <xf numFmtId="171" fontId="9" fillId="0" borderId="0" xfId="41" applyFont="1" applyFill="1" applyAlignment="1" applyProtection="1">
      <alignment horizontal="center" wrapText="1"/>
      <protection/>
    </xf>
    <xf numFmtId="1" fontId="8" fillId="0" borderId="12" xfId="0" applyNumberFormat="1" applyFont="1" applyFill="1" applyBorder="1" applyAlignment="1" applyProtection="1">
      <alignment horizontal="center" vertical="center" wrapText="1"/>
      <protection/>
    </xf>
    <xf numFmtId="1" fontId="8" fillId="0" borderId="19" xfId="0" applyNumberFormat="1" applyFont="1" applyFill="1" applyBorder="1" applyAlignment="1" applyProtection="1">
      <alignment horizontal="center" vertical="center" wrapText="1"/>
      <protection/>
    </xf>
    <xf numFmtId="1" fontId="8" fillId="0" borderId="16" xfId="0" applyNumberFormat="1" applyFont="1" applyFill="1" applyBorder="1" applyAlignment="1" applyProtection="1">
      <alignment horizontal="center" vertical="center" wrapText="1"/>
      <protection/>
    </xf>
    <xf numFmtId="49" fontId="8" fillId="0" borderId="12" xfId="0" applyNumberFormat="1" applyFont="1" applyFill="1" applyBorder="1" applyAlignment="1" applyProtection="1">
      <alignment horizontal="center" vertical="center" wrapText="1"/>
      <protection/>
    </xf>
    <xf numFmtId="49" fontId="8" fillId="0" borderId="19" xfId="0" applyNumberFormat="1"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49" fontId="0" fillId="0" borderId="0" xfId="0" applyNumberFormat="1" applyFill="1" applyAlignment="1">
      <alignment horizontal="left" vertical="top" wrapText="1"/>
    </xf>
    <xf numFmtId="49" fontId="15" fillId="0" borderId="13" xfId="0" applyNumberFormat="1" applyFont="1" applyFill="1" applyBorder="1" applyAlignment="1">
      <alignment horizontal="right"/>
    </xf>
    <xf numFmtId="0" fontId="8" fillId="0" borderId="12"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171" fontId="0" fillId="0" borderId="0" xfId="41" applyFont="1" applyFill="1" applyBorder="1" applyAlignment="1">
      <alignment horizontal="left" vertical="top" wrapText="1"/>
    </xf>
    <xf numFmtId="0" fontId="11" fillId="0" borderId="11"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49" fontId="11" fillId="0" borderId="11" xfId="0" applyNumberFormat="1" applyFont="1" applyFill="1" applyBorder="1" applyAlignment="1" applyProtection="1">
      <alignment horizontal="center" vertical="center" wrapText="1"/>
      <protection/>
    </xf>
    <xf numFmtId="49" fontId="11" fillId="0" borderId="22"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49" fontId="8" fillId="0" borderId="22" xfId="0" applyNumberFormat="1" applyFont="1" applyFill="1" applyBorder="1" applyAlignment="1" applyProtection="1">
      <alignment horizontal="center" vertical="center" wrapText="1"/>
      <protection/>
    </xf>
    <xf numFmtId="14" fontId="10" fillId="0" borderId="15" xfId="41" applyNumberFormat="1" applyFont="1" applyFill="1" applyBorder="1" applyAlignment="1" applyProtection="1">
      <alignment horizontal="center" wrapText="1"/>
      <protection/>
    </xf>
    <xf numFmtId="171" fontId="10" fillId="0" borderId="15" xfId="41" applyFont="1" applyFill="1" applyBorder="1" applyAlignment="1" applyProtection="1">
      <alignment horizontal="center" wrapText="1"/>
      <protection/>
    </xf>
    <xf numFmtId="14" fontId="10" fillId="0" borderId="15" xfId="41" applyNumberFormat="1" applyFont="1" applyFill="1" applyBorder="1" applyAlignment="1" applyProtection="1">
      <alignment horizontal="center" vertical="center" wrapText="1"/>
      <protection/>
    </xf>
    <xf numFmtId="171" fontId="10" fillId="0" borderId="15" xfId="4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0" fontId="9" fillId="0" borderId="0" xfId="0" applyFont="1" applyFill="1" applyAlignment="1" applyProtection="1">
      <alignment horizontal="center" wrapText="1"/>
      <protection/>
    </xf>
    <xf numFmtId="49" fontId="11" fillId="33" borderId="12" xfId="0" applyNumberFormat="1" applyFont="1" applyFill="1" applyBorder="1" applyAlignment="1">
      <alignment horizontal="center" vertical="center" wrapText="1"/>
    </xf>
    <xf numFmtId="49" fontId="11" fillId="33" borderId="16" xfId="0" applyNumberFormat="1" applyFont="1" applyFill="1" applyBorder="1" applyAlignment="1">
      <alignment horizontal="center" vertical="center" wrapText="1"/>
    </xf>
    <xf numFmtId="49" fontId="11" fillId="33" borderId="12"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pplyProtection="1">
      <alignment horizontal="center" vertical="center" wrapText="1"/>
      <protection/>
    </xf>
    <xf numFmtId="49" fontId="11" fillId="33" borderId="16" xfId="0" applyNumberFormat="1" applyFont="1" applyFill="1" applyBorder="1" applyAlignment="1" applyProtection="1">
      <alignment horizontal="center" vertical="center" wrapText="1"/>
      <protection/>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11" fillId="0" borderId="12"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0" fillId="0" borderId="13" xfId="0" applyNumberFormat="1" applyFont="1" applyFill="1" applyBorder="1" applyAlignment="1">
      <alignment horizontal="right"/>
    </xf>
    <xf numFmtId="0" fontId="11" fillId="33" borderId="24"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top" wrapText="1"/>
    </xf>
    <xf numFmtId="49" fontId="11" fillId="33" borderId="11"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wrapText="1"/>
      <protection/>
    </xf>
    <xf numFmtId="49" fontId="11" fillId="33" borderId="14" xfId="0" applyNumberFormat="1" applyFont="1" applyFill="1" applyBorder="1" applyAlignment="1" applyProtection="1">
      <alignment horizontal="center" vertical="center" wrapText="1"/>
      <protection/>
    </xf>
    <xf numFmtId="0" fontId="11" fillId="33" borderId="1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49" fontId="11" fillId="33" borderId="19" xfId="0" applyNumberFormat="1" applyFont="1" applyFill="1" applyBorder="1" applyAlignment="1">
      <alignment horizontal="center" vertical="center" wrapText="1"/>
    </xf>
    <xf numFmtId="1" fontId="11" fillId="33" borderId="11" xfId="0" applyNumberFormat="1" applyFont="1" applyFill="1" applyBorder="1" applyAlignment="1">
      <alignment horizontal="center" vertical="center"/>
    </xf>
    <xf numFmtId="1" fontId="11" fillId="33" borderId="22" xfId="0" applyNumberFormat="1" applyFont="1" applyFill="1" applyBorder="1" applyAlignment="1">
      <alignment horizontal="center" vertical="center"/>
    </xf>
    <xf numFmtId="1" fontId="11" fillId="33" borderId="14" xfId="0" applyNumberFormat="1" applyFont="1" applyFill="1" applyBorder="1" applyAlignment="1">
      <alignment horizontal="center" vertical="center"/>
    </xf>
    <xf numFmtId="1" fontId="11" fillId="33" borderId="12" xfId="0" applyNumberFormat="1" applyFont="1" applyFill="1" applyBorder="1" applyAlignment="1">
      <alignment horizontal="center" vertical="center" wrapText="1"/>
    </xf>
    <xf numFmtId="1" fontId="11" fillId="33" borderId="19" xfId="0" applyNumberFormat="1" applyFont="1" applyFill="1" applyBorder="1" applyAlignment="1">
      <alignment horizontal="center" vertical="center" wrapText="1"/>
    </xf>
    <xf numFmtId="1" fontId="11" fillId="33" borderId="16" xfId="0" applyNumberFormat="1" applyFont="1" applyFill="1" applyBorder="1" applyAlignment="1">
      <alignment horizontal="center" vertical="center" wrapText="1"/>
    </xf>
    <xf numFmtId="49" fontId="11" fillId="37" borderId="10" xfId="0" applyNumberFormat="1" applyFont="1" applyFill="1" applyBorder="1" applyAlignment="1" applyProtection="1">
      <alignment horizontal="center" vertical="center" wrapText="1"/>
      <protection/>
    </xf>
    <xf numFmtId="49" fontId="10" fillId="0" borderId="15"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0" fillId="0" borderId="15"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12" fillId="0" borderId="0" xfId="0" applyNumberFormat="1" applyFont="1" applyFill="1" applyAlignment="1">
      <alignment horizontal="center" vertical="center"/>
    </xf>
    <xf numFmtId="172" fontId="13" fillId="0" borderId="0" xfId="41" applyNumberFormat="1" applyFont="1" applyFill="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left" vertical="center" wrapText="1"/>
    </xf>
    <xf numFmtId="49" fontId="114" fillId="0" borderId="0" xfId="0" applyNumberFormat="1" applyFont="1" applyFill="1" applyAlignment="1">
      <alignment horizontal="left"/>
    </xf>
    <xf numFmtId="49" fontId="0" fillId="0" borderId="0" xfId="0" applyNumberFormat="1" applyFill="1" applyAlignment="1" applyProtection="1">
      <alignment horizontal="left" vertical="top" wrapText="1"/>
      <protection/>
    </xf>
    <xf numFmtId="171" fontId="0" fillId="0" borderId="0" xfId="41" applyFont="1" applyFill="1" applyBorder="1" applyAlignment="1" applyProtection="1">
      <alignment horizontal="left" vertical="top" wrapText="1"/>
      <protection/>
    </xf>
    <xf numFmtId="49" fontId="15" fillId="0" borderId="13" xfId="0" applyNumberFormat="1" applyFont="1" applyFill="1" applyBorder="1" applyAlignment="1" applyProtection="1">
      <alignment horizontal="right"/>
      <protection/>
    </xf>
    <xf numFmtId="49" fontId="8" fillId="0" borderId="14"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lignment horizontal="center" vertical="center" wrapText="1"/>
    </xf>
    <xf numFmtId="1" fontId="11" fillId="33" borderId="10"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1" fillId="0" borderId="22" xfId="0" applyNumberFormat="1" applyFont="1" applyFill="1" applyBorder="1" applyAlignment="1" applyProtection="1">
      <alignment horizontal="center" vertical="center" wrapText="1"/>
      <protection/>
    </xf>
    <xf numFmtId="49" fontId="11" fillId="0" borderId="14"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lignment horizontal="center" vertical="center"/>
    </xf>
    <xf numFmtId="1" fontId="11" fillId="0" borderId="22"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17" xfId="0" applyNumberFormat="1" applyFont="1" applyFill="1" applyBorder="1" applyAlignment="1">
      <alignment horizontal="center" vertical="center" wrapText="1"/>
    </xf>
    <xf numFmtId="0" fontId="11" fillId="0" borderId="18" xfId="0" applyNumberFormat="1" applyFont="1" applyFill="1" applyBorder="1" applyAlignment="1">
      <alignment horizontal="center" vertical="center" wrapText="1"/>
    </xf>
    <xf numFmtId="49" fontId="11" fillId="33" borderId="24" xfId="0" applyNumberFormat="1"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center" vertical="center" wrapText="1"/>
      <protection/>
    </xf>
    <xf numFmtId="172" fontId="9" fillId="0" borderId="0" xfId="41" applyNumberFormat="1" applyFont="1" applyFill="1" applyAlignment="1" applyProtection="1">
      <alignment horizontal="center" vertical="center" wrapText="1"/>
      <protection/>
    </xf>
    <xf numFmtId="171" fontId="9" fillId="0" borderId="0" xfId="41" applyFont="1" applyFill="1" applyAlignment="1" applyProtection="1">
      <alignment horizontal="center" vertical="center" wrapText="1"/>
      <protection/>
    </xf>
    <xf numFmtId="0" fontId="11" fillId="0" borderId="11" xfId="0" applyNumberFormat="1" applyFont="1" applyFill="1" applyBorder="1" applyAlignment="1">
      <alignment horizontal="center" vertical="center" wrapText="1"/>
    </xf>
    <xf numFmtId="0" fontId="11" fillId="0" borderId="14"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1" fontId="8" fillId="0" borderId="12" xfId="0" applyNumberFormat="1"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16" xfId="0" applyNumberFormat="1" applyFont="1" applyFill="1" applyBorder="1" applyAlignment="1">
      <alignment horizontal="center" vertical="center" wrapText="1"/>
    </xf>
    <xf numFmtId="1" fontId="11" fillId="34" borderId="11" xfId="0" applyNumberFormat="1" applyFont="1" applyFill="1" applyBorder="1" applyAlignment="1">
      <alignment horizontal="center" vertical="center"/>
    </xf>
    <xf numFmtId="1" fontId="11" fillId="34" borderId="22"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wrapText="1"/>
    </xf>
    <xf numFmtId="49" fontId="0" fillId="34" borderId="0" xfId="0" applyNumberFormat="1" applyFill="1" applyAlignment="1">
      <alignment horizontal="left" vertical="top" wrapText="1"/>
    </xf>
    <xf numFmtId="49" fontId="11" fillId="34" borderId="10" xfId="0" applyNumberFormat="1" applyFont="1" applyFill="1" applyBorder="1" applyAlignment="1" applyProtection="1">
      <alignment horizontal="center" vertical="center" wrapText="1"/>
      <protection/>
    </xf>
    <xf numFmtId="49" fontId="10" fillId="34" borderId="15" xfId="0" applyNumberFormat="1" applyFont="1" applyFill="1" applyBorder="1" applyAlignment="1">
      <alignment horizontal="center" wrapText="1"/>
    </xf>
    <xf numFmtId="49" fontId="8" fillId="34" borderId="10" xfId="0" applyNumberFormat="1" applyFont="1" applyFill="1" applyBorder="1" applyAlignment="1" applyProtection="1">
      <alignment horizontal="center" vertical="center" wrapText="1"/>
      <protection/>
    </xf>
    <xf numFmtId="49" fontId="11" fillId="34" borderId="12" xfId="0" applyNumberFormat="1" applyFont="1" applyFill="1" applyBorder="1" applyAlignment="1" applyProtection="1">
      <alignment horizontal="center" vertical="center" wrapText="1"/>
      <protection/>
    </xf>
    <xf numFmtId="49" fontId="11" fillId="34" borderId="19" xfId="0" applyNumberFormat="1" applyFont="1" applyFill="1" applyBorder="1" applyAlignment="1" applyProtection="1">
      <alignment horizontal="center" vertical="center" wrapText="1"/>
      <protection/>
    </xf>
    <xf numFmtId="49" fontId="11" fillId="34" borderId="16" xfId="0" applyNumberFormat="1" applyFont="1" applyFill="1" applyBorder="1" applyAlignment="1" applyProtection="1">
      <alignment horizontal="center" vertical="center" wrapText="1"/>
      <protection/>
    </xf>
    <xf numFmtId="49" fontId="10" fillId="34" borderId="15"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11" xfId="0" applyNumberFormat="1" applyFont="1" applyFill="1" applyBorder="1" applyAlignment="1" applyProtection="1">
      <alignment horizontal="center" vertical="center" wrapText="1"/>
      <protection/>
    </xf>
    <xf numFmtId="49" fontId="11" fillId="34" borderId="14" xfId="0" applyNumberFormat="1" applyFont="1" applyFill="1" applyBorder="1" applyAlignment="1" applyProtection="1">
      <alignment horizontal="center" vertical="center" wrapText="1"/>
      <protection/>
    </xf>
    <xf numFmtId="49" fontId="0" fillId="34" borderId="0" xfId="0" applyNumberFormat="1" applyFill="1" applyBorder="1" applyAlignment="1">
      <alignment horizontal="left" vertical="top" wrapText="1"/>
    </xf>
    <xf numFmtId="49" fontId="11" fillId="34" borderId="24" xfId="0" applyNumberFormat="1" applyFont="1" applyFill="1" applyBorder="1" applyAlignment="1" applyProtection="1">
      <alignment horizontal="center" vertical="center" wrapText="1"/>
      <protection/>
    </xf>
    <xf numFmtId="49" fontId="11" fillId="34" borderId="20" xfId="0" applyNumberFormat="1" applyFont="1" applyFill="1" applyBorder="1" applyAlignment="1" applyProtection="1">
      <alignment horizontal="center" vertical="center" wrapText="1"/>
      <protection/>
    </xf>
    <xf numFmtId="49" fontId="0" fillId="34" borderId="13" xfId="0" applyNumberFormat="1" applyFont="1" applyFill="1" applyBorder="1" applyAlignment="1">
      <alignment horizontal="right"/>
    </xf>
    <xf numFmtId="49" fontId="9" fillId="34" borderId="0" xfId="0" applyNumberFormat="1" applyFont="1" applyFill="1" applyBorder="1" applyAlignment="1">
      <alignment horizontal="center" vertical="top" wrapText="1"/>
    </xf>
    <xf numFmtId="1" fontId="11" fillId="34" borderId="10" xfId="0" applyNumberFormat="1" applyFont="1" applyFill="1" applyBorder="1" applyAlignment="1">
      <alignment horizontal="center" vertical="center" wrapText="1"/>
    </xf>
    <xf numFmtId="49" fontId="11" fillId="34" borderId="22" xfId="0" applyNumberFormat="1" applyFont="1" applyFill="1" applyBorder="1" applyAlignment="1" applyProtection="1">
      <alignment horizontal="center" vertical="center" wrapText="1"/>
      <protection/>
    </xf>
    <xf numFmtId="0" fontId="11" fillId="34" borderId="12" xfId="0" applyNumberFormat="1" applyFont="1" applyFill="1" applyBorder="1" applyAlignment="1">
      <alignment horizontal="center" vertical="center" wrapText="1"/>
    </xf>
    <xf numFmtId="0" fontId="11" fillId="34" borderId="19" xfId="0" applyNumberFormat="1" applyFont="1" applyFill="1" applyBorder="1" applyAlignment="1">
      <alignment horizontal="center" vertical="center" wrapText="1"/>
    </xf>
    <xf numFmtId="0" fontId="11" fillId="34" borderId="16" xfId="0" applyNumberFormat="1" applyFont="1" applyFill="1" applyBorder="1" applyAlignment="1">
      <alignment horizontal="center" vertical="center" wrapText="1"/>
    </xf>
    <xf numFmtId="0" fontId="8" fillId="0" borderId="12" xfId="0" applyNumberFormat="1" applyFont="1" applyFill="1" applyBorder="1" applyAlignment="1">
      <alignment horizontal="left" vertical="center" wrapText="1"/>
    </xf>
    <xf numFmtId="0" fontId="8" fillId="0" borderId="19" xfId="0" applyNumberFormat="1" applyFont="1" applyFill="1" applyBorder="1" applyAlignment="1">
      <alignment horizontal="left" vertical="center" wrapText="1"/>
    </xf>
    <xf numFmtId="0" fontId="8" fillId="0" borderId="16" xfId="0" applyNumberFormat="1" applyFont="1" applyFill="1" applyBorder="1" applyAlignment="1">
      <alignment horizontal="left" vertical="center" wrapText="1"/>
    </xf>
    <xf numFmtId="0" fontId="8" fillId="0" borderId="11"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49" fontId="0" fillId="34" borderId="13" xfId="0" applyNumberFormat="1" applyFont="1" applyFill="1" applyBorder="1" applyAlignment="1">
      <alignment horizontal="right"/>
    </xf>
    <xf numFmtId="1" fontId="11" fillId="34" borderId="10" xfId="0" applyNumberFormat="1" applyFont="1" applyFill="1" applyBorder="1" applyAlignment="1">
      <alignment horizontal="center" vertical="center"/>
    </xf>
    <xf numFmtId="49" fontId="8" fillId="34" borderId="10" xfId="0" applyNumberFormat="1" applyFont="1" applyFill="1" applyBorder="1" applyAlignment="1" applyProtection="1">
      <alignment horizontal="center" vertical="center" wrapText="1"/>
      <protection/>
    </xf>
    <xf numFmtId="1" fontId="11" fillId="34" borderId="12" xfId="0" applyNumberFormat="1" applyFont="1" applyFill="1" applyBorder="1" applyAlignment="1">
      <alignment horizontal="center" vertical="center" wrapText="1"/>
    </xf>
    <xf numFmtId="1" fontId="11" fillId="34" borderId="19" xfId="0" applyNumberFormat="1" applyFont="1" applyFill="1" applyBorder="1" applyAlignment="1">
      <alignment horizontal="center" vertical="center" wrapText="1"/>
    </xf>
    <xf numFmtId="1" fontId="11" fillId="34" borderId="16" xfId="0" applyNumberFormat="1" applyFont="1" applyFill="1" applyBorder="1" applyAlignment="1">
      <alignment horizontal="center" vertical="center" wrapText="1"/>
    </xf>
    <xf numFmtId="49" fontId="15" fillId="0" borderId="13"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49" fontId="2" fillId="0" borderId="10" xfId="0" applyNumberFormat="1" applyFont="1" applyBorder="1" applyAlignment="1" applyProtection="1">
      <alignment horizontal="center" vertical="center"/>
      <protection locked="0"/>
    </xf>
    <xf numFmtId="172" fontId="10" fillId="0" borderId="15" xfId="41" applyNumberFormat="1" applyFont="1" applyFill="1" applyBorder="1" applyAlignment="1">
      <alignment horizontal="center" vertical="center" wrapText="1"/>
    </xf>
    <xf numFmtId="172" fontId="9" fillId="0" borderId="0" xfId="41" applyNumberFormat="1" applyFont="1" applyFill="1" applyAlignment="1">
      <alignment horizontal="center" vertical="center"/>
    </xf>
    <xf numFmtId="172" fontId="9" fillId="0" borderId="0" xfId="41" applyNumberFormat="1" applyFont="1" applyAlignment="1">
      <alignment horizontal="center" vertical="center"/>
    </xf>
    <xf numFmtId="172" fontId="9" fillId="0" borderId="0" xfId="41" applyNumberFormat="1" applyFont="1" applyFill="1" applyAlignment="1">
      <alignment horizontal="center" vertical="center" wrapText="1"/>
    </xf>
    <xf numFmtId="49" fontId="6" fillId="0" borderId="11" xfId="0" applyNumberFormat="1" applyFont="1" applyFill="1" applyBorder="1" applyAlignment="1" applyProtection="1">
      <alignment horizontal="center" wrapText="1"/>
      <protection locked="0"/>
    </xf>
    <xf numFmtId="49" fontId="6" fillId="0" borderId="14" xfId="0" applyNumberFormat="1" applyFont="1" applyFill="1" applyBorder="1" applyAlignment="1" applyProtection="1">
      <alignment horizontal="center" wrapText="1"/>
      <protection locked="0"/>
    </xf>
    <xf numFmtId="172" fontId="9" fillId="0" borderId="0" xfId="41" applyNumberFormat="1" applyFont="1" applyFill="1" applyAlignment="1">
      <alignment horizontal="center"/>
    </xf>
    <xf numFmtId="171" fontId="9" fillId="0" borderId="0" xfId="41" applyFont="1" applyFill="1" applyAlignment="1">
      <alignment horizontal="center"/>
    </xf>
    <xf numFmtId="49" fontId="99" fillId="0" borderId="11" xfId="0" applyNumberFormat="1" applyFont="1" applyFill="1" applyBorder="1" applyAlignment="1" applyProtection="1">
      <alignment horizontal="left" vertical="center" wrapText="1"/>
      <protection locked="0"/>
    </xf>
    <xf numFmtId="49" fontId="99" fillId="0" borderId="14" xfId="0" applyNumberFormat="1" applyFont="1" applyFill="1" applyBorder="1" applyAlignment="1" applyProtection="1">
      <alignment horizontal="left" vertical="center" wrapText="1"/>
      <protection locked="0"/>
    </xf>
    <xf numFmtId="49" fontId="99" fillId="0" borderId="11" xfId="0" applyNumberFormat="1" applyFont="1" applyFill="1" applyBorder="1" applyAlignment="1" applyProtection="1">
      <alignment horizontal="left" wrapText="1"/>
      <protection locked="0"/>
    </xf>
    <xf numFmtId="49" fontId="99" fillId="0" borderId="14" xfId="0" applyNumberFormat="1" applyFont="1" applyFill="1" applyBorder="1" applyAlignment="1" applyProtection="1">
      <alignment horizontal="left" wrapText="1"/>
      <protection locked="0"/>
    </xf>
    <xf numFmtId="172" fontId="10" fillId="0" borderId="0" xfId="41" applyNumberFormat="1" applyFont="1" applyFill="1" applyBorder="1" applyAlignment="1">
      <alignment horizontal="center" wrapText="1"/>
    </xf>
    <xf numFmtId="172" fontId="10" fillId="0" borderId="0" xfId="41" applyNumberFormat="1" applyFont="1" applyFill="1" applyBorder="1" applyAlignment="1">
      <alignment horizontal="center"/>
    </xf>
    <xf numFmtId="171" fontId="9" fillId="0" borderId="0" xfId="41" applyFont="1" applyFill="1" applyBorder="1" applyAlignment="1">
      <alignment horizontal="center" vertical="center" wrapText="1"/>
    </xf>
    <xf numFmtId="49" fontId="8" fillId="0" borderId="10" xfId="0" applyNumberFormat="1" applyFont="1" applyFill="1" applyBorder="1" applyAlignment="1">
      <alignment horizontal="center" vertical="center" wrapText="1" readingOrder="1"/>
    </xf>
    <xf numFmtId="49" fontId="8" fillId="0" borderId="12" xfId="0" applyNumberFormat="1" applyFont="1" applyFill="1" applyBorder="1" applyAlignment="1">
      <alignment horizontal="center" vertical="center" wrapText="1" readingOrder="1"/>
    </xf>
    <xf numFmtId="49" fontId="8" fillId="0" borderId="11" xfId="0" applyNumberFormat="1" applyFont="1" applyFill="1" applyBorder="1" applyAlignment="1">
      <alignment horizontal="center" vertical="center" wrapText="1" readingOrder="1"/>
    </xf>
    <xf numFmtId="49" fontId="8" fillId="0" borderId="22" xfId="0" applyNumberFormat="1" applyFont="1" applyFill="1" applyBorder="1" applyAlignment="1">
      <alignment horizontal="center" vertical="center" wrapText="1" readingOrder="1"/>
    </xf>
    <xf numFmtId="49" fontId="8" fillId="0" borderId="14" xfId="0" applyNumberFormat="1" applyFont="1" applyFill="1" applyBorder="1" applyAlignment="1">
      <alignment horizontal="center" vertical="center" wrapText="1" readingOrder="1"/>
    </xf>
    <xf numFmtId="49" fontId="116" fillId="0" borderId="12" xfId="0" applyNumberFormat="1" applyFont="1" applyFill="1" applyBorder="1" applyAlignment="1">
      <alignment horizontal="center" vertical="center" wrapText="1" readingOrder="1"/>
    </xf>
    <xf numFmtId="49" fontId="116" fillId="0" borderId="19" xfId="0" applyNumberFormat="1" applyFont="1" applyFill="1" applyBorder="1" applyAlignment="1">
      <alignment horizontal="center" vertical="center" wrapText="1" readingOrder="1"/>
    </xf>
    <xf numFmtId="49" fontId="8" fillId="0" borderId="24" xfId="0" applyNumberFormat="1" applyFont="1" applyFill="1" applyBorder="1" applyAlignment="1">
      <alignment horizontal="center" vertical="center" wrapText="1" readingOrder="1"/>
    </xf>
    <xf numFmtId="49" fontId="8" fillId="0" borderId="15" xfId="0" applyNumberFormat="1" applyFont="1" applyFill="1" applyBorder="1" applyAlignment="1">
      <alignment horizontal="center" vertical="center" wrapText="1" readingOrder="1"/>
    </xf>
    <xf numFmtId="49" fontId="8" fillId="0" borderId="20" xfId="0" applyNumberFormat="1" applyFont="1" applyFill="1" applyBorder="1" applyAlignment="1">
      <alignment horizontal="center" vertical="center" wrapText="1" readingOrder="1"/>
    </xf>
    <xf numFmtId="49" fontId="8" fillId="0" borderId="19" xfId="0" applyNumberFormat="1" applyFont="1" applyFill="1" applyBorder="1" applyAlignment="1">
      <alignment horizontal="center" vertical="center" wrapText="1" readingOrder="1"/>
    </xf>
    <xf numFmtId="0" fontId="8" fillId="0" borderId="10" xfId="0" applyFont="1" applyFill="1" applyBorder="1" applyAlignment="1">
      <alignment horizontal="center" vertical="center" wrapText="1" readingOrder="1"/>
    </xf>
    <xf numFmtId="0" fontId="8" fillId="0" borderId="12" xfId="0" applyFont="1" applyFill="1" applyBorder="1" applyAlignment="1">
      <alignment horizontal="center" vertical="center" wrapText="1" readingOrder="1"/>
    </xf>
    <xf numFmtId="49" fontId="15" fillId="0" borderId="13" xfId="0" applyNumberFormat="1" applyFont="1" applyFill="1" applyBorder="1" applyAlignment="1">
      <alignment horizontal="right" vertical="top" wrapText="1"/>
    </xf>
    <xf numFmtId="49" fontId="8" fillId="0" borderId="16" xfId="0" applyNumberFormat="1" applyFont="1" applyFill="1" applyBorder="1" applyAlignment="1">
      <alignment horizontal="center" vertical="center" wrapText="1" readingOrder="1"/>
    </xf>
    <xf numFmtId="49" fontId="8" fillId="0" borderId="21" xfId="0" applyNumberFormat="1" applyFont="1" applyFill="1" applyBorder="1" applyAlignment="1">
      <alignment horizontal="center" vertical="center" wrapText="1" readingOrder="1"/>
    </xf>
    <xf numFmtId="49" fontId="8" fillId="0" borderId="18" xfId="0" applyNumberFormat="1" applyFont="1" applyFill="1" applyBorder="1" applyAlignment="1">
      <alignment horizontal="center" vertical="center" wrapText="1" readingOrder="1"/>
    </xf>
    <xf numFmtId="0" fontId="8" fillId="0" borderId="10" xfId="0" applyFont="1" applyFill="1" applyBorder="1" applyAlignment="1" applyProtection="1">
      <alignment horizontal="center" vertical="center"/>
      <protection locked="0"/>
    </xf>
    <xf numFmtId="172" fontId="10" fillId="0" borderId="15" xfId="41" applyNumberFormat="1" applyFont="1" applyFill="1" applyBorder="1" applyAlignment="1">
      <alignment horizontal="center" wrapText="1"/>
    </xf>
    <xf numFmtId="172" fontId="10" fillId="0" borderId="15" xfId="41" applyNumberFormat="1" applyFont="1" applyFill="1" applyBorder="1" applyAlignment="1">
      <alignment horizontal="center"/>
    </xf>
    <xf numFmtId="0" fontId="11" fillId="0" borderId="10" xfId="0" applyFont="1" applyFill="1" applyBorder="1" applyAlignment="1">
      <alignment horizontal="center"/>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9" xfId="0" applyFont="1" applyFill="1" applyBorder="1" applyAlignment="1">
      <alignment horizontal="center" vertical="center" wrapText="1"/>
    </xf>
    <xf numFmtId="172" fontId="10" fillId="0" borderId="15" xfId="41" applyNumberFormat="1" applyFont="1" applyBorder="1" applyAlignment="1">
      <alignment horizontal="center" vertical="center"/>
    </xf>
    <xf numFmtId="172" fontId="9" fillId="0" borderId="0" xfId="41" applyNumberFormat="1" applyFont="1" applyAlignment="1">
      <alignment horizontal="center" vertical="center" wrapText="1"/>
    </xf>
    <xf numFmtId="172" fontId="9" fillId="0" borderId="0" xfId="41" applyNumberFormat="1" applyFont="1" applyAlignment="1">
      <alignment horizontal="center"/>
    </xf>
    <xf numFmtId="49" fontId="8" fillId="0" borderId="10" xfId="0" applyNumberFormat="1" applyFont="1" applyBorder="1" applyAlignment="1">
      <alignment horizontal="center" vertical="center" wrapText="1"/>
    </xf>
    <xf numFmtId="1" fontId="18" fillId="33" borderId="0" xfId="0" applyNumberFormat="1" applyFont="1" applyFill="1" applyBorder="1" applyAlignment="1">
      <alignment horizontal="center"/>
    </xf>
    <xf numFmtId="49" fontId="0" fillId="0" borderId="13" xfId="0" applyNumberFormat="1" applyFont="1" applyBorder="1" applyAlignment="1">
      <alignment horizontal="right"/>
    </xf>
    <xf numFmtId="49" fontId="0" fillId="0" borderId="13" xfId="0" applyNumberFormat="1" applyBorder="1" applyAlignment="1">
      <alignment horizontal="left"/>
    </xf>
    <xf numFmtId="49" fontId="8" fillId="0" borderId="10" xfId="0" applyNumberFormat="1" applyFont="1" applyFill="1" applyBorder="1" applyAlignment="1">
      <alignment horizontal="center"/>
    </xf>
    <xf numFmtId="49" fontId="8" fillId="0" borderId="11" xfId="0" applyNumberFormat="1" applyFont="1" applyBorder="1" applyAlignment="1">
      <alignment horizontal="center"/>
    </xf>
    <xf numFmtId="49" fontId="8" fillId="0" borderId="22" xfId="0" applyNumberFormat="1" applyFont="1" applyBorder="1" applyAlignment="1">
      <alignment horizontal="center"/>
    </xf>
    <xf numFmtId="49" fontId="8" fillId="0" borderId="14" xfId="0" applyNumberFormat="1" applyFont="1" applyBorder="1" applyAlignment="1">
      <alignment horizontal="center"/>
    </xf>
    <xf numFmtId="49" fontId="8" fillId="0" borderId="11" xfId="0" applyNumberFormat="1" applyFont="1" applyFill="1" applyBorder="1" applyAlignment="1">
      <alignment horizontal="center"/>
    </xf>
    <xf numFmtId="49" fontId="8" fillId="0" borderId="22" xfId="0" applyNumberFormat="1" applyFont="1" applyFill="1" applyBorder="1" applyAlignment="1">
      <alignment horizontal="center"/>
    </xf>
    <xf numFmtId="49" fontId="8" fillId="0" borderId="14" xfId="0" applyNumberFormat="1" applyFont="1" applyFill="1" applyBorder="1" applyAlignment="1">
      <alignment horizontal="center"/>
    </xf>
    <xf numFmtId="49" fontId="8" fillId="0" borderId="14" xfId="0" applyNumberFormat="1" applyFont="1" applyFill="1" applyBorder="1" applyAlignment="1">
      <alignment horizontal="center" vertical="center" wrapText="1"/>
    </xf>
    <xf numFmtId="49" fontId="99" fillId="34"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xf>
    <xf numFmtId="0" fontId="47" fillId="0" borderId="13" xfId="0" applyFont="1" applyBorder="1" applyAlignment="1">
      <alignment horizontal="right"/>
    </xf>
    <xf numFmtId="0" fontId="34" fillId="0" borderId="11" xfId="0" applyFont="1" applyFill="1" applyBorder="1" applyAlignment="1">
      <alignment horizontal="center" vertical="center"/>
    </xf>
    <xf numFmtId="0" fontId="34" fillId="0" borderId="22" xfId="0" applyFont="1" applyFill="1" applyBorder="1" applyAlignment="1">
      <alignment horizontal="center" vertical="center"/>
    </xf>
    <xf numFmtId="0" fontId="34" fillId="0" borderId="10"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4" xfId="0" applyFont="1" applyFill="1" applyBorder="1" applyAlignment="1">
      <alignment horizontal="center" vertical="center"/>
    </xf>
    <xf numFmtId="0" fontId="28" fillId="0" borderId="0" xfId="0" applyFont="1" applyAlignment="1" applyProtection="1">
      <alignment horizontal="center" vertical="top" wrapText="1"/>
      <protection locked="0"/>
    </xf>
    <xf numFmtId="49" fontId="34" fillId="0" borderId="12" xfId="0" applyNumberFormat="1" applyFont="1" applyFill="1" applyBorder="1" applyAlignment="1">
      <alignment horizontal="center" vertical="center"/>
    </xf>
    <xf numFmtId="49" fontId="34" fillId="0" borderId="19" xfId="0" applyNumberFormat="1" applyFont="1" applyFill="1" applyBorder="1" applyAlignment="1">
      <alignment horizontal="center" vertical="center"/>
    </xf>
    <xf numFmtId="0" fontId="34" fillId="0" borderId="12"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0" borderId="10" xfId="0" applyFont="1" applyFill="1" applyBorder="1" applyAlignment="1">
      <alignment horizontal="center" vertical="center"/>
    </xf>
    <xf numFmtId="0" fontId="34" fillId="0" borderId="24"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49" fontId="33" fillId="0" borderId="10" xfId="0" applyNumberFormat="1" applyFont="1" applyFill="1" applyBorder="1" applyAlignment="1">
      <alignment horizontal="center" vertical="center"/>
    </xf>
    <xf numFmtId="49" fontId="38" fillId="0" borderId="0" xfId="0" applyNumberFormat="1" applyFont="1" applyBorder="1" applyAlignment="1">
      <alignment horizontal="justify" vertical="justify" wrapText="1"/>
    </xf>
    <xf numFmtId="0" fontId="34" fillId="0" borderId="11" xfId="0" applyFont="1" applyBorder="1" applyAlignment="1" applyProtection="1">
      <alignment horizontal="center" wrapText="1"/>
      <protection locked="0"/>
    </xf>
    <xf numFmtId="0" fontId="34" fillId="0" borderId="14" xfId="0" applyFont="1" applyBorder="1" applyAlignment="1" applyProtection="1">
      <alignment horizontal="center" wrapText="1"/>
      <protection locked="0"/>
    </xf>
    <xf numFmtId="172" fontId="10" fillId="0" borderId="15" xfId="41" applyNumberFormat="1" applyFont="1" applyBorder="1" applyAlignment="1">
      <alignment horizontal="center"/>
    </xf>
    <xf numFmtId="172" fontId="9" fillId="0" borderId="0" xfId="41" applyNumberFormat="1" applyFont="1" applyAlignment="1">
      <alignment horizontal="center" wrapText="1"/>
    </xf>
    <xf numFmtId="172" fontId="8" fillId="0" borderId="10" xfId="41" applyNumberFormat="1" applyFont="1" applyBorder="1" applyAlignment="1">
      <alignment horizontal="center" vertical="center" wrapText="1"/>
    </xf>
    <xf numFmtId="172" fontId="38" fillId="0" borderId="0" xfId="41" applyNumberFormat="1" applyFont="1" applyBorder="1" applyAlignment="1">
      <alignment horizontal="justify" vertical="justify" wrapText="1"/>
    </xf>
    <xf numFmtId="172" fontId="8" fillId="0" borderId="10" xfId="41" applyNumberFormat="1" applyFont="1" applyFill="1" applyBorder="1" applyAlignment="1">
      <alignment horizontal="center" vertical="center" wrapText="1"/>
    </xf>
    <xf numFmtId="172" fontId="11" fillId="0" borderId="10" xfId="41" applyNumberFormat="1" applyFont="1" applyBorder="1" applyAlignment="1">
      <alignment horizontal="center" vertical="center" wrapText="1"/>
    </xf>
    <xf numFmtId="172" fontId="0" fillId="0" borderId="0" xfId="41" applyNumberFormat="1" applyFont="1" applyFill="1" applyAlignment="1">
      <alignment horizontal="left" vertical="top" wrapText="1"/>
    </xf>
    <xf numFmtId="172" fontId="12" fillId="0" borderId="0" xfId="41" applyNumberFormat="1" applyFont="1" applyAlignment="1" applyProtection="1">
      <alignment horizontal="center" vertical="top" wrapText="1"/>
      <protection locked="0"/>
    </xf>
    <xf numFmtId="172" fontId="0" fillId="0" borderId="0" xfId="41" applyNumberFormat="1" applyFont="1" applyFill="1" applyBorder="1" applyAlignment="1">
      <alignment horizontal="left" vertical="top" wrapText="1"/>
    </xf>
    <xf numFmtId="172" fontId="14" fillId="0" borderId="13" xfId="41" applyNumberFormat="1" applyFont="1" applyFill="1" applyBorder="1" applyAlignment="1">
      <alignment horizontal="right" wrapText="1"/>
    </xf>
    <xf numFmtId="0" fontId="5" fillId="0" borderId="10" xfId="0" applyFont="1" applyFill="1" applyBorder="1" applyAlignment="1">
      <alignment horizontal="center"/>
    </xf>
    <xf numFmtId="49" fontId="5" fillId="0" borderId="12"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vertical="center" wrapText="1"/>
      <protection/>
    </xf>
    <xf numFmtId="0" fontId="2" fillId="0" borderId="0" xfId="0" applyFont="1" applyFill="1" applyAlignment="1">
      <alignment horizontal="center" vertical="center"/>
    </xf>
    <xf numFmtId="0" fontId="15" fillId="0" borderId="0" xfId="0" applyFont="1" applyFill="1" applyAlignment="1" applyProtection="1">
      <alignment horizontal="center" vertical="center"/>
      <protection locked="0"/>
    </xf>
    <xf numFmtId="0" fontId="27" fillId="0" borderId="13" xfId="0"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xfId="56"/>
    <cellStyle name="Note" xfId="57"/>
    <cellStyle name="Output" xfId="58"/>
    <cellStyle name="Percent" xfId="59"/>
    <cellStyle name="Percent 2"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0</xdr:row>
      <xdr:rowOff>0</xdr:rowOff>
    </xdr:from>
    <xdr:to>
      <xdr:col>4</xdr:col>
      <xdr:colOff>476250</xdr:colOff>
      <xdr:row>0</xdr:row>
      <xdr:rowOff>0</xdr:rowOff>
    </xdr:to>
    <xdr:sp>
      <xdr:nvSpPr>
        <xdr:cNvPr id="1" name="Line 1"/>
        <xdr:cNvSpPr>
          <a:spLocks/>
        </xdr:cNvSpPr>
      </xdr:nvSpPr>
      <xdr:spPr>
        <a:xfrm>
          <a:off x="727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476250</xdr:colOff>
      <xdr:row>0</xdr:row>
      <xdr:rowOff>0</xdr:rowOff>
    </xdr:from>
    <xdr:to>
      <xdr:col>4</xdr:col>
      <xdr:colOff>476250</xdr:colOff>
      <xdr:row>0</xdr:row>
      <xdr:rowOff>0</xdr:rowOff>
    </xdr:to>
    <xdr:sp>
      <xdr:nvSpPr>
        <xdr:cNvPr id="2" name="Line 2"/>
        <xdr:cNvSpPr>
          <a:spLocks/>
        </xdr:cNvSpPr>
      </xdr:nvSpPr>
      <xdr:spPr>
        <a:xfrm>
          <a:off x="72771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0193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0193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019300" y="8763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4"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5"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6"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809750" y="10001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352800" y="7620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2971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2971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2971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7051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7051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7051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4"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5"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6"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2486025"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4"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5"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6"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I%20LIEU%200F%20HOA\NAM%202020\6%20THANG\thong%20ke\MAU%20DU\06%20tong%20hop%20toan%20tinh%20thang%203.2020%20lu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0">
        <row r="2">
          <cell r="C2" t="str">
            <v>Đơn vị  báo cáo: 
Cục THADS tỉnh Đồng Tháp
Đơn vị nhận báo cáo:
Tổng Cục THADS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1">
      <selection activeCell="C10" sqref="C10"/>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553" t="s">
        <v>293</v>
      </c>
      <c r="B1" s="553"/>
      <c r="C1" s="145" t="s">
        <v>294</v>
      </c>
    </row>
    <row r="2" spans="1:3" ht="48.75" customHeight="1">
      <c r="A2" s="554" t="s">
        <v>302</v>
      </c>
      <c r="B2" s="554"/>
      <c r="C2" s="144" t="s">
        <v>356</v>
      </c>
    </row>
    <row r="3" spans="1:3" ht="15.75">
      <c r="A3" s="551" t="s">
        <v>297</v>
      </c>
      <c r="B3" s="141" t="s">
        <v>299</v>
      </c>
      <c r="C3" s="142" t="s">
        <v>357</v>
      </c>
    </row>
    <row r="4" spans="1:3" ht="15.75">
      <c r="A4" s="551"/>
      <c r="B4" s="141" t="s">
        <v>298</v>
      </c>
      <c r="C4" s="143" t="s">
        <v>451</v>
      </c>
    </row>
    <row r="5" spans="1:3" ht="31.5">
      <c r="A5" s="551"/>
      <c r="B5" s="141" t="s">
        <v>296</v>
      </c>
      <c r="C5" s="197" t="s">
        <v>358</v>
      </c>
    </row>
    <row r="6" spans="1:3" ht="15.75">
      <c r="A6" s="552" t="s">
        <v>295</v>
      </c>
      <c r="B6" s="141" t="s">
        <v>300</v>
      </c>
      <c r="C6" s="142" t="s">
        <v>359</v>
      </c>
    </row>
    <row r="7" spans="1:3" ht="15.75">
      <c r="A7" s="552"/>
      <c r="B7" s="141" t="s">
        <v>298</v>
      </c>
      <c r="C7" s="143" t="str">
        <f>C4</f>
        <v>Đồng Tháp, ngày 05 tháng 01 năm 2021</v>
      </c>
    </row>
    <row r="8" spans="1:3" ht="21.75" customHeight="1">
      <c r="A8" s="555" t="s">
        <v>301</v>
      </c>
      <c r="B8" s="555"/>
      <c r="C8" s="142" t="s">
        <v>452</v>
      </c>
    </row>
    <row r="9" spans="1:3" ht="36" customHeight="1">
      <c r="A9" s="550" t="s">
        <v>308</v>
      </c>
      <c r="B9" s="550"/>
      <c r="C9" s="550"/>
    </row>
  </sheetData>
  <sheetProtection/>
  <mergeCells count="6">
    <mergeCell ref="A9:C9"/>
    <mergeCell ref="A3:A5"/>
    <mergeCell ref="A6:A7"/>
    <mergeCell ref="A1:B1"/>
    <mergeCell ref="A2:B2"/>
    <mergeCell ref="A8:B8"/>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V23"/>
  <sheetViews>
    <sheetView view="pageBreakPreview" zoomScaleSheetLayoutView="100" zoomScalePageLayoutView="0" workbookViewId="0" topLeftCell="A7">
      <selection activeCell="A9" sqref="A9:U22"/>
    </sheetView>
  </sheetViews>
  <sheetFormatPr defaultColWidth="9.00390625" defaultRowHeight="15.75"/>
  <cols>
    <col min="1" max="1" width="3.50390625" style="53" customWidth="1"/>
    <col min="2" max="2" width="15.50390625" style="53" customWidth="1"/>
    <col min="3" max="3" width="7.625" style="53" customWidth="1"/>
    <col min="4" max="4" width="5.375" style="53" customWidth="1"/>
    <col min="5" max="5" width="9.00390625" style="53" customWidth="1"/>
    <col min="6" max="6" width="5.625" style="53" customWidth="1"/>
    <col min="7" max="7" width="6.00390625" style="53" customWidth="1"/>
    <col min="8" max="9" width="5.50390625" style="53" customWidth="1"/>
    <col min="10" max="11" width="6.125" style="53" customWidth="1"/>
    <col min="12" max="12" width="6.875" style="53" customWidth="1"/>
    <col min="13" max="13" width="7.25390625" style="72" customWidth="1"/>
    <col min="14" max="15" width="6.25390625" style="72" customWidth="1"/>
    <col min="16" max="16" width="5.25390625" style="72" customWidth="1"/>
    <col min="17" max="17" width="6.625" style="72" customWidth="1"/>
    <col min="18" max="18" width="7.00390625" style="72" customWidth="1"/>
    <col min="19" max="19" width="6.50390625" style="72" customWidth="1"/>
    <col min="20" max="20" width="5.875" style="72" customWidth="1"/>
    <col min="21" max="21" width="6.50390625" style="72" customWidth="1"/>
    <col min="22" max="16384" width="9.00390625" style="53" customWidth="1"/>
  </cols>
  <sheetData>
    <row r="1" spans="1:22" ht="64.5" customHeight="1">
      <c r="A1" s="707" t="s">
        <v>153</v>
      </c>
      <c r="B1" s="707"/>
      <c r="C1" s="707"/>
      <c r="D1" s="707"/>
      <c r="E1" s="707"/>
      <c r="F1" s="722" t="s">
        <v>126</v>
      </c>
      <c r="G1" s="722"/>
      <c r="H1" s="722"/>
      <c r="I1" s="722"/>
      <c r="J1" s="722"/>
      <c r="K1" s="722"/>
      <c r="L1" s="722"/>
      <c r="M1" s="722"/>
      <c r="N1" s="722"/>
      <c r="O1" s="722"/>
      <c r="P1" s="722"/>
      <c r="Q1" s="718" t="s">
        <v>150</v>
      </c>
      <c r="R1" s="718"/>
      <c r="S1" s="718"/>
      <c r="T1" s="718"/>
      <c r="U1" s="718"/>
      <c r="V1" s="55"/>
    </row>
    <row r="2" spans="1:22" s="62" customFormat="1" ht="18" customHeight="1">
      <c r="A2" s="56"/>
      <c r="B2" s="57"/>
      <c r="C2" s="57"/>
      <c r="D2" s="57"/>
      <c r="E2" s="53"/>
      <c r="F2" s="53"/>
      <c r="G2" s="53"/>
      <c r="H2" s="53"/>
      <c r="I2" s="53"/>
      <c r="J2" s="58"/>
      <c r="K2" s="58"/>
      <c r="L2" s="59">
        <f>COUNTBLANK(E9:U22)</f>
        <v>238</v>
      </c>
      <c r="M2" s="60">
        <f>COUNTA(E11:U11)</f>
        <v>0</v>
      </c>
      <c r="N2" s="60">
        <f>L2+M2</f>
        <v>238</v>
      </c>
      <c r="O2" s="60"/>
      <c r="P2" s="61"/>
      <c r="Q2" s="61"/>
      <c r="R2" s="721" t="s">
        <v>120</v>
      </c>
      <c r="S2" s="721"/>
      <c r="T2" s="721"/>
      <c r="U2" s="721"/>
      <c r="V2" s="53"/>
    </row>
    <row r="3" spans="1:22" s="63" customFormat="1" ht="15.75" customHeight="1">
      <c r="A3" s="706" t="s">
        <v>21</v>
      </c>
      <c r="B3" s="706"/>
      <c r="C3" s="725" t="s">
        <v>132</v>
      </c>
      <c r="D3" s="708" t="s">
        <v>134</v>
      </c>
      <c r="E3" s="719" t="s">
        <v>75</v>
      </c>
      <c r="F3" s="720"/>
      <c r="G3" s="715" t="s">
        <v>36</v>
      </c>
      <c r="H3" s="715" t="s">
        <v>82</v>
      </c>
      <c r="I3" s="704" t="s">
        <v>37</v>
      </c>
      <c r="J3" s="705"/>
      <c r="K3" s="705"/>
      <c r="L3" s="705"/>
      <c r="M3" s="705"/>
      <c r="N3" s="705"/>
      <c r="O3" s="705"/>
      <c r="P3" s="705"/>
      <c r="Q3" s="705"/>
      <c r="R3" s="705"/>
      <c r="S3" s="705"/>
      <c r="T3" s="723" t="s">
        <v>103</v>
      </c>
      <c r="U3" s="708" t="s">
        <v>108</v>
      </c>
      <c r="V3" s="62"/>
    </row>
    <row r="4" spans="1:22" s="62" customFormat="1" ht="15.75" customHeight="1">
      <c r="A4" s="706"/>
      <c r="B4" s="706"/>
      <c r="C4" s="726"/>
      <c r="D4" s="708"/>
      <c r="E4" s="711" t="s">
        <v>137</v>
      </c>
      <c r="F4" s="711" t="s">
        <v>62</v>
      </c>
      <c r="G4" s="715"/>
      <c r="H4" s="715"/>
      <c r="I4" s="715" t="s">
        <v>37</v>
      </c>
      <c r="J4" s="708" t="s">
        <v>38</v>
      </c>
      <c r="K4" s="708"/>
      <c r="L4" s="708"/>
      <c r="M4" s="708"/>
      <c r="N4" s="708"/>
      <c r="O4" s="708"/>
      <c r="P4" s="708"/>
      <c r="Q4" s="701" t="s">
        <v>139</v>
      </c>
      <c r="R4" s="701" t="s">
        <v>148</v>
      </c>
      <c r="S4" s="701" t="s">
        <v>81</v>
      </c>
      <c r="T4" s="723"/>
      <c r="U4" s="708"/>
      <c r="V4" s="63"/>
    </row>
    <row r="5" spans="1:21" s="62" customFormat="1" ht="18" customHeight="1">
      <c r="A5" s="706"/>
      <c r="B5" s="706"/>
      <c r="C5" s="726"/>
      <c r="D5" s="708"/>
      <c r="E5" s="712"/>
      <c r="F5" s="712"/>
      <c r="G5" s="715"/>
      <c r="H5" s="715"/>
      <c r="I5" s="715"/>
      <c r="J5" s="715" t="s">
        <v>61</v>
      </c>
      <c r="K5" s="716" t="s">
        <v>4</v>
      </c>
      <c r="L5" s="724"/>
      <c r="M5" s="724"/>
      <c r="N5" s="724"/>
      <c r="O5" s="724"/>
      <c r="P5" s="717"/>
      <c r="Q5" s="702"/>
      <c r="R5" s="702"/>
      <c r="S5" s="702"/>
      <c r="T5" s="723"/>
      <c r="U5" s="708"/>
    </row>
    <row r="6" spans="1:21" s="62" customFormat="1" ht="18.75" customHeight="1">
      <c r="A6" s="706"/>
      <c r="B6" s="706"/>
      <c r="C6" s="726"/>
      <c r="D6" s="708"/>
      <c r="E6" s="712"/>
      <c r="F6" s="712"/>
      <c r="G6" s="715"/>
      <c r="H6" s="715"/>
      <c r="I6" s="715"/>
      <c r="J6" s="715"/>
      <c r="K6" s="701" t="s">
        <v>96</v>
      </c>
      <c r="L6" s="716" t="s">
        <v>4</v>
      </c>
      <c r="M6" s="717"/>
      <c r="N6" s="701" t="s">
        <v>42</v>
      </c>
      <c r="O6" s="701" t="s">
        <v>147</v>
      </c>
      <c r="P6" s="701" t="s">
        <v>46</v>
      </c>
      <c r="Q6" s="702"/>
      <c r="R6" s="702"/>
      <c r="S6" s="702"/>
      <c r="T6" s="723"/>
      <c r="U6" s="708"/>
    </row>
    <row r="7" spans="1:22" ht="36">
      <c r="A7" s="706"/>
      <c r="B7" s="706"/>
      <c r="C7" s="727"/>
      <c r="D7" s="708"/>
      <c r="E7" s="713"/>
      <c r="F7" s="713"/>
      <c r="G7" s="715"/>
      <c r="H7" s="715"/>
      <c r="I7" s="715"/>
      <c r="J7" s="715"/>
      <c r="K7" s="703"/>
      <c r="L7" s="54" t="s">
        <v>39</v>
      </c>
      <c r="M7" s="54" t="s">
        <v>97</v>
      </c>
      <c r="N7" s="703"/>
      <c r="O7" s="703"/>
      <c r="P7" s="703"/>
      <c r="Q7" s="703"/>
      <c r="R7" s="703"/>
      <c r="S7" s="703"/>
      <c r="T7" s="723"/>
      <c r="U7" s="708"/>
      <c r="V7" s="62"/>
    </row>
    <row r="8" spans="1:21" ht="15.75">
      <c r="A8" s="710" t="s">
        <v>3</v>
      </c>
      <c r="B8" s="710"/>
      <c r="C8" s="64" t="s">
        <v>13</v>
      </c>
      <c r="D8" s="64" t="s">
        <v>14</v>
      </c>
      <c r="E8" s="64" t="s">
        <v>19</v>
      </c>
      <c r="F8" s="64" t="s">
        <v>22</v>
      </c>
      <c r="G8" s="64" t="s">
        <v>23</v>
      </c>
      <c r="H8" s="64" t="s">
        <v>24</v>
      </c>
      <c r="I8" s="64" t="s">
        <v>25</v>
      </c>
      <c r="J8" s="64" t="s">
        <v>26</v>
      </c>
      <c r="K8" s="64" t="s">
        <v>27</v>
      </c>
      <c r="L8" s="64" t="s">
        <v>29</v>
      </c>
      <c r="M8" s="64" t="s">
        <v>30</v>
      </c>
      <c r="N8" s="64" t="s">
        <v>104</v>
      </c>
      <c r="O8" s="64" t="s">
        <v>101</v>
      </c>
      <c r="P8" s="64" t="s">
        <v>105</v>
      </c>
      <c r="Q8" s="64" t="s">
        <v>106</v>
      </c>
      <c r="R8" s="64" t="s">
        <v>107</v>
      </c>
      <c r="S8" s="64" t="s">
        <v>118</v>
      </c>
      <c r="T8" s="64" t="s">
        <v>131</v>
      </c>
      <c r="U8" s="64" t="s">
        <v>133</v>
      </c>
    </row>
    <row r="9" spans="1:21" ht="15.75">
      <c r="A9" s="710" t="s">
        <v>10</v>
      </c>
      <c r="B9" s="710"/>
      <c r="C9" s="65"/>
      <c r="D9" s="65"/>
      <c r="E9" s="65"/>
      <c r="F9" s="65"/>
      <c r="G9" s="65"/>
      <c r="H9" s="65"/>
      <c r="I9" s="65"/>
      <c r="J9" s="65"/>
      <c r="K9" s="65"/>
      <c r="L9" s="65"/>
      <c r="M9" s="65"/>
      <c r="N9" s="65"/>
      <c r="O9" s="65"/>
      <c r="P9" s="66"/>
      <c r="Q9" s="66"/>
      <c r="R9" s="66"/>
      <c r="S9" s="66"/>
      <c r="T9" s="65"/>
      <c r="U9" s="65"/>
    </row>
    <row r="10" spans="1:21" ht="15.75">
      <c r="A10" s="67" t="s">
        <v>0</v>
      </c>
      <c r="B10" s="68" t="s">
        <v>28</v>
      </c>
      <c r="C10" s="65"/>
      <c r="D10" s="65"/>
      <c r="E10" s="65"/>
      <c r="F10" s="65"/>
      <c r="G10" s="65"/>
      <c r="H10" s="65"/>
      <c r="I10" s="65"/>
      <c r="J10" s="65"/>
      <c r="K10" s="65"/>
      <c r="L10" s="65"/>
      <c r="M10" s="65"/>
      <c r="N10" s="65"/>
      <c r="O10" s="65"/>
      <c r="P10" s="66"/>
      <c r="Q10" s="66"/>
      <c r="R10" s="66"/>
      <c r="S10" s="66"/>
      <c r="T10" s="65"/>
      <c r="U10" s="65"/>
    </row>
    <row r="11" spans="1:21" ht="15.75">
      <c r="A11" s="69" t="s">
        <v>13</v>
      </c>
      <c r="B11" s="70" t="s">
        <v>6</v>
      </c>
      <c r="C11" s="65"/>
      <c r="D11" s="65"/>
      <c r="E11" s="65"/>
      <c r="F11" s="65"/>
      <c r="G11" s="65"/>
      <c r="H11" s="65"/>
      <c r="I11" s="65"/>
      <c r="J11" s="65"/>
      <c r="K11" s="65"/>
      <c r="L11" s="65"/>
      <c r="M11" s="65"/>
      <c r="N11" s="65"/>
      <c r="O11" s="65"/>
      <c r="P11" s="65"/>
      <c r="Q11" s="65"/>
      <c r="R11" s="65"/>
      <c r="S11" s="65"/>
      <c r="T11" s="65"/>
      <c r="U11" s="65"/>
    </row>
    <row r="12" spans="1:21" ht="15.75">
      <c r="A12" s="69" t="s">
        <v>14</v>
      </c>
      <c r="B12" s="70" t="s">
        <v>6</v>
      </c>
      <c r="C12" s="65"/>
      <c r="D12" s="65"/>
      <c r="E12" s="65"/>
      <c r="F12" s="65"/>
      <c r="G12" s="65"/>
      <c r="H12" s="65"/>
      <c r="I12" s="65"/>
      <c r="J12" s="65"/>
      <c r="K12" s="65"/>
      <c r="L12" s="65"/>
      <c r="M12" s="65"/>
      <c r="N12" s="65"/>
      <c r="O12" s="65"/>
      <c r="P12" s="66"/>
      <c r="Q12" s="66"/>
      <c r="R12" s="66"/>
      <c r="S12" s="66"/>
      <c r="T12" s="65"/>
      <c r="U12" s="65"/>
    </row>
    <row r="13" spans="1:21" ht="15.75">
      <c r="A13" s="69" t="s">
        <v>9</v>
      </c>
      <c r="B13" s="70" t="s">
        <v>11</v>
      </c>
      <c r="C13" s="65"/>
      <c r="D13" s="65"/>
      <c r="E13" s="65"/>
      <c r="F13" s="65"/>
      <c r="G13" s="65"/>
      <c r="H13" s="65"/>
      <c r="I13" s="65"/>
      <c r="J13" s="65"/>
      <c r="K13" s="65"/>
      <c r="L13" s="65"/>
      <c r="M13" s="65"/>
      <c r="N13" s="65"/>
      <c r="O13" s="65"/>
      <c r="P13" s="66"/>
      <c r="Q13" s="66"/>
      <c r="R13" s="66"/>
      <c r="S13" s="66"/>
      <c r="T13" s="65"/>
      <c r="U13" s="65"/>
    </row>
    <row r="14" spans="1:21" ht="15.75">
      <c r="A14" s="67" t="s">
        <v>1</v>
      </c>
      <c r="B14" s="68" t="s">
        <v>8</v>
      </c>
      <c r="C14" s="65"/>
      <c r="D14" s="65"/>
      <c r="E14" s="65"/>
      <c r="F14" s="65"/>
      <c r="G14" s="65"/>
      <c r="H14" s="65"/>
      <c r="I14" s="65"/>
      <c r="J14" s="65"/>
      <c r="K14" s="65"/>
      <c r="L14" s="65"/>
      <c r="M14" s="65"/>
      <c r="N14" s="65"/>
      <c r="O14" s="65"/>
      <c r="P14" s="66"/>
      <c r="Q14" s="66"/>
      <c r="R14" s="66"/>
      <c r="S14" s="66"/>
      <c r="T14" s="65"/>
      <c r="U14" s="65"/>
    </row>
    <row r="15" spans="1:21" ht="15.75">
      <c r="A15" s="67" t="s">
        <v>13</v>
      </c>
      <c r="B15" s="68" t="s">
        <v>5</v>
      </c>
      <c r="C15" s="65"/>
      <c r="D15" s="65"/>
      <c r="E15" s="65"/>
      <c r="F15" s="65"/>
      <c r="G15" s="65"/>
      <c r="H15" s="65"/>
      <c r="I15" s="65"/>
      <c r="J15" s="65"/>
      <c r="K15" s="65"/>
      <c r="L15" s="65"/>
      <c r="M15" s="65"/>
      <c r="N15" s="65"/>
      <c r="O15" s="65"/>
      <c r="P15" s="66"/>
      <c r="Q15" s="66"/>
      <c r="R15" s="66"/>
      <c r="S15" s="66"/>
      <c r="T15" s="65"/>
      <c r="U15" s="65"/>
    </row>
    <row r="16" spans="1:21" ht="15.75">
      <c r="A16" s="69" t="s">
        <v>15</v>
      </c>
      <c r="B16" s="70" t="s">
        <v>6</v>
      </c>
      <c r="C16" s="65"/>
      <c r="D16" s="65"/>
      <c r="E16" s="65"/>
      <c r="F16" s="65"/>
      <c r="G16" s="65"/>
      <c r="H16" s="65"/>
      <c r="I16" s="65"/>
      <c r="J16" s="65"/>
      <c r="K16" s="65"/>
      <c r="L16" s="65"/>
      <c r="M16" s="65"/>
      <c r="N16" s="65"/>
      <c r="O16" s="65"/>
      <c r="P16" s="66"/>
      <c r="Q16" s="66"/>
      <c r="R16" s="66"/>
      <c r="S16" s="66"/>
      <c r="T16" s="65"/>
      <c r="U16" s="65"/>
    </row>
    <row r="17" spans="1:21" ht="15.75">
      <c r="A17" s="69" t="s">
        <v>16</v>
      </c>
      <c r="B17" s="70" t="s">
        <v>7</v>
      </c>
      <c r="C17" s="65"/>
      <c r="D17" s="65"/>
      <c r="E17" s="65"/>
      <c r="F17" s="65"/>
      <c r="G17" s="65"/>
      <c r="H17" s="65"/>
      <c r="I17" s="65"/>
      <c r="J17" s="65"/>
      <c r="K17" s="65"/>
      <c r="L17" s="65"/>
      <c r="M17" s="65"/>
      <c r="N17" s="65"/>
      <c r="O17" s="65"/>
      <c r="P17" s="66"/>
      <c r="Q17" s="66"/>
      <c r="R17" s="66"/>
      <c r="S17" s="66"/>
      <c r="T17" s="65"/>
      <c r="U17" s="65"/>
    </row>
    <row r="18" spans="1:21" ht="15.75">
      <c r="A18" s="69" t="s">
        <v>9</v>
      </c>
      <c r="B18" s="70" t="s">
        <v>11</v>
      </c>
      <c r="C18" s="65"/>
      <c r="D18" s="65"/>
      <c r="E18" s="65"/>
      <c r="F18" s="65"/>
      <c r="G18" s="65"/>
      <c r="H18" s="65"/>
      <c r="I18" s="65"/>
      <c r="J18" s="65"/>
      <c r="K18" s="65"/>
      <c r="L18" s="65"/>
      <c r="M18" s="65"/>
      <c r="N18" s="65"/>
      <c r="O18" s="65"/>
      <c r="P18" s="66"/>
      <c r="Q18" s="66"/>
      <c r="R18" s="66"/>
      <c r="S18" s="66"/>
      <c r="T18" s="65"/>
      <c r="U18" s="65"/>
    </row>
    <row r="19" spans="1:21" ht="15.75">
      <c r="A19" s="67" t="s">
        <v>14</v>
      </c>
      <c r="B19" s="68" t="s">
        <v>59</v>
      </c>
      <c r="C19" s="65"/>
      <c r="D19" s="65"/>
      <c r="E19" s="65"/>
      <c r="F19" s="65"/>
      <c r="G19" s="65"/>
      <c r="H19" s="65"/>
      <c r="I19" s="65"/>
      <c r="J19" s="65"/>
      <c r="K19" s="65"/>
      <c r="L19" s="65"/>
      <c r="M19" s="65"/>
      <c r="N19" s="65"/>
      <c r="O19" s="65"/>
      <c r="P19" s="66"/>
      <c r="Q19" s="66"/>
      <c r="R19" s="66"/>
      <c r="S19" s="66"/>
      <c r="T19" s="65"/>
      <c r="U19" s="65"/>
    </row>
    <row r="20" spans="1:21" ht="15.75">
      <c r="A20" s="69" t="s">
        <v>17</v>
      </c>
      <c r="B20" s="70" t="s">
        <v>6</v>
      </c>
      <c r="C20" s="65"/>
      <c r="D20" s="65"/>
      <c r="E20" s="65"/>
      <c r="F20" s="65"/>
      <c r="G20" s="65"/>
      <c r="H20" s="65"/>
      <c r="I20" s="65"/>
      <c r="J20" s="65"/>
      <c r="K20" s="65"/>
      <c r="L20" s="65"/>
      <c r="M20" s="65"/>
      <c r="N20" s="65"/>
      <c r="O20" s="65"/>
      <c r="P20" s="66"/>
      <c r="Q20" s="66"/>
      <c r="R20" s="66"/>
      <c r="S20" s="66"/>
      <c r="T20" s="65"/>
      <c r="U20" s="65"/>
    </row>
    <row r="21" spans="1:21" ht="15.75">
      <c r="A21" s="69" t="s">
        <v>18</v>
      </c>
      <c r="B21" s="70" t="s">
        <v>7</v>
      </c>
      <c r="C21" s="65"/>
      <c r="D21" s="65"/>
      <c r="E21" s="65"/>
      <c r="F21" s="65"/>
      <c r="G21" s="65"/>
      <c r="H21" s="65"/>
      <c r="I21" s="65"/>
      <c r="J21" s="65"/>
      <c r="K21" s="65"/>
      <c r="L21" s="65"/>
      <c r="M21" s="65"/>
      <c r="N21" s="65"/>
      <c r="O21" s="65"/>
      <c r="P21" s="66"/>
      <c r="Q21" s="66"/>
      <c r="R21" s="66"/>
      <c r="S21" s="66"/>
      <c r="T21" s="65"/>
      <c r="U21" s="65"/>
    </row>
    <row r="22" spans="1:22" s="71" customFormat="1" ht="15.75">
      <c r="A22" s="69" t="s">
        <v>9</v>
      </c>
      <c r="B22" s="70" t="s">
        <v>11</v>
      </c>
      <c r="C22" s="65"/>
      <c r="D22" s="65"/>
      <c r="E22" s="65"/>
      <c r="F22" s="65"/>
      <c r="G22" s="65"/>
      <c r="H22" s="65"/>
      <c r="I22" s="65"/>
      <c r="J22" s="65"/>
      <c r="K22" s="65"/>
      <c r="L22" s="65"/>
      <c r="M22" s="65"/>
      <c r="N22" s="65"/>
      <c r="O22" s="65"/>
      <c r="P22" s="66"/>
      <c r="Q22" s="66"/>
      <c r="R22" s="66"/>
      <c r="S22" s="66"/>
      <c r="T22" s="65"/>
      <c r="U22" s="65"/>
      <c r="V22" s="53"/>
    </row>
    <row r="23" spans="1:22" ht="51.75" customHeight="1">
      <c r="A23" s="709" t="s">
        <v>119</v>
      </c>
      <c r="B23" s="709"/>
      <c r="C23" s="709"/>
      <c r="D23" s="709"/>
      <c r="E23" s="709"/>
      <c r="F23" s="709"/>
      <c r="G23" s="709"/>
      <c r="H23" s="709"/>
      <c r="I23" s="71"/>
      <c r="J23" s="71"/>
      <c r="K23" s="71"/>
      <c r="L23" s="71"/>
      <c r="M23" s="71"/>
      <c r="N23" s="714" t="s">
        <v>127</v>
      </c>
      <c r="O23" s="714"/>
      <c r="P23" s="714"/>
      <c r="Q23" s="714"/>
      <c r="R23" s="714"/>
      <c r="S23" s="714"/>
      <c r="T23" s="714"/>
      <c r="U23" s="714"/>
      <c r="V23" s="71"/>
    </row>
  </sheetData>
  <sheetProtection/>
  <mergeCells count="31">
    <mergeCell ref="E4:E7"/>
    <mergeCell ref="N6:N7"/>
    <mergeCell ref="O6:O7"/>
    <mergeCell ref="K5:P5"/>
    <mergeCell ref="A8:B8"/>
    <mergeCell ref="R4:R7"/>
    <mergeCell ref="C3:C7"/>
    <mergeCell ref="I4:I7"/>
    <mergeCell ref="H3:H7"/>
    <mergeCell ref="K6:K7"/>
    <mergeCell ref="G3:G7"/>
    <mergeCell ref="A23:H23"/>
    <mergeCell ref="A9:B9"/>
    <mergeCell ref="F4:F7"/>
    <mergeCell ref="N23:U23"/>
    <mergeCell ref="J5:J7"/>
    <mergeCell ref="J4:P4"/>
    <mergeCell ref="D3:D7"/>
    <mergeCell ref="L6:M6"/>
    <mergeCell ref="E3:F3"/>
    <mergeCell ref="S4:S7"/>
    <mergeCell ref="Q4:Q7"/>
    <mergeCell ref="I3:S3"/>
    <mergeCell ref="A3:B7"/>
    <mergeCell ref="P6:P7"/>
    <mergeCell ref="A1:E1"/>
    <mergeCell ref="U3:U7"/>
    <mergeCell ref="Q1:U1"/>
    <mergeCell ref="R2:U2"/>
    <mergeCell ref="F1:P1"/>
    <mergeCell ref="T3:T7"/>
  </mergeCells>
  <printOptions/>
  <pageMargins left="0.2362204724409449" right="0.1968503937007874" top="0.1968503937007874" bottom="0" header="0.1968503937007874" footer="0.196850393700787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X121"/>
  <sheetViews>
    <sheetView view="pageBreakPreview" zoomScale="80" zoomScaleSheetLayoutView="80" zoomScalePageLayoutView="0" workbookViewId="0" topLeftCell="A108">
      <selection activeCell="G119" sqref="G119"/>
    </sheetView>
  </sheetViews>
  <sheetFormatPr defaultColWidth="9.00390625" defaultRowHeight="15.75"/>
  <cols>
    <col min="1" max="1" width="3.50390625" style="6" customWidth="1"/>
    <col min="2" max="2" width="13.25390625" style="376" customWidth="1"/>
    <col min="3" max="3" width="9.75390625" style="6" customWidth="1"/>
    <col min="4" max="4" width="11.00390625" style="6" customWidth="1"/>
    <col min="5" max="5" width="10.125" style="6" customWidth="1"/>
    <col min="6" max="7" width="7.375" style="6" customWidth="1"/>
    <col min="8" max="8" width="9.625" style="6" customWidth="1"/>
    <col min="9" max="10" width="9.50390625" style="6" customWidth="1"/>
    <col min="11" max="11" width="9.75390625" style="6" customWidth="1"/>
    <col min="12" max="12" width="8.50390625" style="6" customWidth="1"/>
    <col min="13" max="13" width="8.125" style="23" customWidth="1"/>
    <col min="14" max="14" width="9.875" style="23" customWidth="1"/>
    <col min="15" max="15" width="7.25390625" style="23" customWidth="1"/>
    <col min="16" max="16" width="7.125" style="23" customWidth="1"/>
    <col min="17" max="17" width="9.375" style="23" customWidth="1"/>
    <col min="18" max="18" width="8.625" style="23" customWidth="1"/>
    <col min="19" max="19" width="8.00390625" style="23" customWidth="1"/>
    <col min="20" max="20" width="9.00390625" style="23" customWidth="1"/>
    <col min="21" max="21" width="6.625" style="23" customWidth="1"/>
    <col min="22" max="24" width="9.00390625" style="223" customWidth="1"/>
    <col min="25" max="16384" width="9.00390625" style="6" customWidth="1"/>
  </cols>
  <sheetData>
    <row r="1" spans="1:21" ht="69" customHeight="1">
      <c r="A1" s="601" t="s">
        <v>324</v>
      </c>
      <c r="B1" s="601"/>
      <c r="C1" s="601"/>
      <c r="D1" s="601"/>
      <c r="E1" s="558" t="s">
        <v>457</v>
      </c>
      <c r="F1" s="558"/>
      <c r="G1" s="558"/>
      <c r="H1" s="558"/>
      <c r="I1" s="558"/>
      <c r="J1" s="558"/>
      <c r="K1" s="558"/>
      <c r="L1" s="558"/>
      <c r="M1" s="558"/>
      <c r="N1" s="558"/>
      <c r="O1" s="558"/>
      <c r="P1" s="606" t="str">
        <f>TT!C2</f>
        <v>Đơn vị  báo cáo: 
Cục THADS tỉnh Đồng Tháp
Đơn vị nhận báo cáo:
Tổng Cục THADS</v>
      </c>
      <c r="Q1" s="606"/>
      <c r="R1" s="606"/>
      <c r="S1" s="606"/>
      <c r="T1" s="606"/>
      <c r="U1" s="606"/>
    </row>
    <row r="2" spans="1:21" ht="17.25" customHeight="1">
      <c r="A2" s="22"/>
      <c r="B2" s="211"/>
      <c r="C2" s="24"/>
      <c r="H2" s="205"/>
      <c r="I2" s="206">
        <f>COUNTBLANK(D10:U23)</f>
        <v>17</v>
      </c>
      <c r="J2" s="207">
        <f>COUNTA(D10:U23)</f>
        <v>240</v>
      </c>
      <c r="K2" s="207">
        <f>I2+J2</f>
        <v>257</v>
      </c>
      <c r="L2" s="207"/>
      <c r="M2" s="428"/>
      <c r="P2" s="602" t="s">
        <v>161</v>
      </c>
      <c r="Q2" s="602"/>
      <c r="R2" s="602"/>
      <c r="S2" s="602"/>
      <c r="T2" s="602"/>
      <c r="U2" s="602"/>
    </row>
    <row r="3" spans="1:24" s="208" customFormat="1" ht="15.75" customHeight="1">
      <c r="A3" s="694" t="s">
        <v>136</v>
      </c>
      <c r="B3" s="728" t="s">
        <v>157</v>
      </c>
      <c r="C3" s="600" t="s">
        <v>134</v>
      </c>
      <c r="D3" s="600" t="s">
        <v>4</v>
      </c>
      <c r="E3" s="600"/>
      <c r="F3" s="693" t="s">
        <v>36</v>
      </c>
      <c r="G3" s="693" t="s">
        <v>158</v>
      </c>
      <c r="H3" s="693" t="s">
        <v>37</v>
      </c>
      <c r="I3" s="611" t="s">
        <v>4</v>
      </c>
      <c r="J3" s="612"/>
      <c r="K3" s="612"/>
      <c r="L3" s="612"/>
      <c r="M3" s="612"/>
      <c r="N3" s="612"/>
      <c r="O3" s="612"/>
      <c r="P3" s="612"/>
      <c r="Q3" s="612"/>
      <c r="R3" s="612"/>
      <c r="S3" s="612"/>
      <c r="T3" s="697" t="s">
        <v>103</v>
      </c>
      <c r="U3" s="598" t="s">
        <v>160</v>
      </c>
      <c r="V3" s="504"/>
      <c r="W3" s="504"/>
      <c r="X3" s="504"/>
    </row>
    <row r="4" spans="1:24" s="209" customFormat="1" ht="15.75" customHeight="1">
      <c r="A4" s="695"/>
      <c r="B4" s="729"/>
      <c r="C4" s="600"/>
      <c r="D4" s="600" t="s">
        <v>137</v>
      </c>
      <c r="E4" s="600" t="s">
        <v>62</v>
      </c>
      <c r="F4" s="693"/>
      <c r="G4" s="693"/>
      <c r="H4" s="693"/>
      <c r="I4" s="693" t="s">
        <v>61</v>
      </c>
      <c r="J4" s="600" t="s">
        <v>4</v>
      </c>
      <c r="K4" s="600"/>
      <c r="L4" s="600"/>
      <c r="M4" s="600"/>
      <c r="N4" s="600"/>
      <c r="O4" s="600"/>
      <c r="P4" s="600"/>
      <c r="Q4" s="693" t="s">
        <v>139</v>
      </c>
      <c r="R4" s="693" t="s">
        <v>148</v>
      </c>
      <c r="S4" s="692" t="s">
        <v>81</v>
      </c>
      <c r="T4" s="698"/>
      <c r="U4" s="599"/>
      <c r="V4" s="505"/>
      <c r="W4" s="505"/>
      <c r="X4" s="505"/>
    </row>
    <row r="5" spans="1:24" s="208" customFormat="1" ht="15.75" customHeight="1">
      <c r="A5" s="695"/>
      <c r="B5" s="729"/>
      <c r="C5" s="600"/>
      <c r="D5" s="600"/>
      <c r="E5" s="600"/>
      <c r="F5" s="693"/>
      <c r="G5" s="693"/>
      <c r="H5" s="693"/>
      <c r="I5" s="693"/>
      <c r="J5" s="693" t="s">
        <v>96</v>
      </c>
      <c r="K5" s="600" t="s">
        <v>4</v>
      </c>
      <c r="L5" s="600"/>
      <c r="M5" s="600"/>
      <c r="N5" s="693" t="s">
        <v>42</v>
      </c>
      <c r="O5" s="693" t="s">
        <v>147</v>
      </c>
      <c r="P5" s="693" t="s">
        <v>46</v>
      </c>
      <c r="Q5" s="693"/>
      <c r="R5" s="693"/>
      <c r="S5" s="692"/>
      <c r="T5" s="698"/>
      <c r="U5" s="599"/>
      <c r="V5" s="504"/>
      <c r="W5" s="504"/>
      <c r="X5" s="504"/>
    </row>
    <row r="6" spans="1:24" s="208" customFormat="1" ht="15.75" customHeight="1">
      <c r="A6" s="695"/>
      <c r="B6" s="729"/>
      <c r="C6" s="600"/>
      <c r="D6" s="600"/>
      <c r="E6" s="600"/>
      <c r="F6" s="693"/>
      <c r="G6" s="693"/>
      <c r="H6" s="693"/>
      <c r="I6" s="693"/>
      <c r="J6" s="693"/>
      <c r="K6" s="600"/>
      <c r="L6" s="600"/>
      <c r="M6" s="600"/>
      <c r="N6" s="693"/>
      <c r="O6" s="693"/>
      <c r="P6" s="693"/>
      <c r="Q6" s="693"/>
      <c r="R6" s="693"/>
      <c r="S6" s="692"/>
      <c r="T6" s="698"/>
      <c r="U6" s="599"/>
      <c r="V6" s="504"/>
      <c r="W6" s="504"/>
      <c r="X6" s="504"/>
    </row>
    <row r="7" spans="1:24" s="208" customFormat="1" ht="69" customHeight="1">
      <c r="A7" s="696"/>
      <c r="B7" s="730"/>
      <c r="C7" s="600"/>
      <c r="D7" s="600"/>
      <c r="E7" s="600"/>
      <c r="F7" s="693"/>
      <c r="G7" s="693"/>
      <c r="H7" s="693"/>
      <c r="I7" s="693"/>
      <c r="J7" s="693"/>
      <c r="K7" s="189" t="s">
        <v>39</v>
      </c>
      <c r="L7" s="189" t="s">
        <v>138</v>
      </c>
      <c r="M7" s="189" t="s">
        <v>156</v>
      </c>
      <c r="N7" s="693"/>
      <c r="O7" s="693"/>
      <c r="P7" s="693"/>
      <c r="Q7" s="693"/>
      <c r="R7" s="693"/>
      <c r="S7" s="692"/>
      <c r="T7" s="699"/>
      <c r="U7" s="599"/>
      <c r="V7" s="504"/>
      <c r="W7" s="504"/>
      <c r="X7" s="504"/>
    </row>
    <row r="8" spans="1:21" ht="14.25" customHeight="1">
      <c r="A8" s="690" t="s">
        <v>3</v>
      </c>
      <c r="B8" s="691"/>
      <c r="C8" s="210" t="s">
        <v>13</v>
      </c>
      <c r="D8" s="210" t="s">
        <v>14</v>
      </c>
      <c r="E8" s="210" t="s">
        <v>19</v>
      </c>
      <c r="F8" s="210" t="s">
        <v>22</v>
      </c>
      <c r="G8" s="210" t="s">
        <v>23</v>
      </c>
      <c r="H8" s="210" t="s">
        <v>24</v>
      </c>
      <c r="I8" s="210" t="s">
        <v>25</v>
      </c>
      <c r="J8" s="210" t="s">
        <v>26</v>
      </c>
      <c r="K8" s="210" t="s">
        <v>27</v>
      </c>
      <c r="L8" s="210" t="s">
        <v>29</v>
      </c>
      <c r="M8" s="210" t="s">
        <v>30</v>
      </c>
      <c r="N8" s="210" t="s">
        <v>104</v>
      </c>
      <c r="O8" s="210" t="s">
        <v>101</v>
      </c>
      <c r="P8" s="210" t="s">
        <v>105</v>
      </c>
      <c r="Q8" s="210" t="s">
        <v>106</v>
      </c>
      <c r="R8" s="210" t="s">
        <v>107</v>
      </c>
      <c r="S8" s="210" t="s">
        <v>118</v>
      </c>
      <c r="T8" s="210" t="s">
        <v>131</v>
      </c>
      <c r="U8" s="210" t="s">
        <v>133</v>
      </c>
    </row>
    <row r="9" spans="1:21" ht="14.25" customHeight="1">
      <c r="A9" s="731" t="s">
        <v>12</v>
      </c>
      <c r="B9" s="732"/>
      <c r="C9" s="506">
        <v>1857398920</v>
      </c>
      <c r="D9" s="506">
        <v>1438112587</v>
      </c>
      <c r="E9" s="506">
        <v>419286333</v>
      </c>
      <c r="F9" s="506">
        <v>11597027</v>
      </c>
      <c r="G9" s="506">
        <v>0</v>
      </c>
      <c r="H9" s="506">
        <v>1845801893</v>
      </c>
      <c r="I9" s="506">
        <v>831530087</v>
      </c>
      <c r="J9" s="506">
        <v>114026465.5</v>
      </c>
      <c r="K9" s="506">
        <v>99886823.5</v>
      </c>
      <c r="L9" s="506">
        <v>14139642</v>
      </c>
      <c r="M9" s="506">
        <v>0</v>
      </c>
      <c r="N9" s="506">
        <v>715493784.5</v>
      </c>
      <c r="O9" s="506">
        <v>1684341</v>
      </c>
      <c r="P9" s="506">
        <v>325496</v>
      </c>
      <c r="Q9" s="506">
        <v>961952293</v>
      </c>
      <c r="R9" s="506">
        <v>50030023</v>
      </c>
      <c r="S9" s="506">
        <v>2289490</v>
      </c>
      <c r="T9" s="506">
        <v>1731775427.5</v>
      </c>
      <c r="U9" s="507">
        <f>IF(I9&lt;&gt;0,J9/I9,"")</f>
        <v>0.1371284903368746</v>
      </c>
    </row>
    <row r="10" spans="1:24" s="132" customFormat="1" ht="13.5" customHeight="1">
      <c r="A10" s="195" t="str">
        <f>'04'!A10</f>
        <v>A</v>
      </c>
      <c r="B10" s="212" t="str">
        <f>'04'!B10</f>
        <v>Cục THADS</v>
      </c>
      <c r="C10" s="506">
        <v>303986722</v>
      </c>
      <c r="D10" s="506">
        <v>195925741</v>
      </c>
      <c r="E10" s="506">
        <v>108060981</v>
      </c>
      <c r="F10" s="506">
        <v>1415577</v>
      </c>
      <c r="G10" s="506">
        <v>0</v>
      </c>
      <c r="H10" s="506">
        <v>302571145</v>
      </c>
      <c r="I10" s="506">
        <v>141277924</v>
      </c>
      <c r="J10" s="506">
        <v>5858876.5</v>
      </c>
      <c r="K10" s="506">
        <v>5124667.5</v>
      </c>
      <c r="L10" s="506">
        <v>734209</v>
      </c>
      <c r="M10" s="506">
        <v>0</v>
      </c>
      <c r="N10" s="506">
        <v>135419047.5</v>
      </c>
      <c r="O10" s="506">
        <v>0</v>
      </c>
      <c r="P10" s="506">
        <v>0</v>
      </c>
      <c r="Q10" s="506">
        <v>159407415</v>
      </c>
      <c r="R10" s="506">
        <v>1885806</v>
      </c>
      <c r="S10" s="506">
        <v>0</v>
      </c>
      <c r="T10" s="506">
        <v>296712268.5</v>
      </c>
      <c r="U10" s="507">
        <f>IF(I10&lt;&gt;0,J10/I10,"")</f>
        <v>0.0414705732793752</v>
      </c>
      <c r="V10" s="508"/>
      <c r="W10" s="508"/>
      <c r="X10" s="508"/>
    </row>
    <row r="11" spans="1:24" s="132" customFormat="1" ht="13.5" customHeight="1">
      <c r="A11" s="214" t="str">
        <f>'04'!A11</f>
        <v>1</v>
      </c>
      <c r="B11" s="215" t="str">
        <f>'04'!B11</f>
        <v>Bùi Thị Ngọc Kiều</v>
      </c>
      <c r="C11" s="506">
        <v>5000</v>
      </c>
      <c r="D11" s="196">
        <v>0</v>
      </c>
      <c r="E11" s="157">
        <v>5000</v>
      </c>
      <c r="F11" s="157">
        <v>0</v>
      </c>
      <c r="G11" s="157"/>
      <c r="H11" s="506">
        <v>5000</v>
      </c>
      <c r="I11" s="506">
        <v>5000</v>
      </c>
      <c r="J11" s="506">
        <v>0</v>
      </c>
      <c r="K11" s="157">
        <v>0</v>
      </c>
      <c r="L11" s="157">
        <v>0</v>
      </c>
      <c r="M11" s="157">
        <v>0</v>
      </c>
      <c r="N11" s="157">
        <v>5000</v>
      </c>
      <c r="O11" s="157">
        <v>0</v>
      </c>
      <c r="P11" s="157">
        <v>0</v>
      </c>
      <c r="Q11" s="157">
        <v>0</v>
      </c>
      <c r="R11" s="157">
        <v>0</v>
      </c>
      <c r="S11" s="157">
        <v>0</v>
      </c>
      <c r="T11" s="506">
        <v>5000</v>
      </c>
      <c r="U11" s="507">
        <f aca="true" t="shared" si="0" ref="U11:U23">IF(I11&lt;&gt;0,J11/I11,"")</f>
        <v>0</v>
      </c>
      <c r="V11" s="217"/>
      <c r="W11" s="217"/>
      <c r="X11" s="217"/>
    </row>
    <row r="12" spans="1:24" s="132" customFormat="1" ht="13.5" customHeight="1">
      <c r="A12" s="214" t="str">
        <f>'04'!A12</f>
        <v>2</v>
      </c>
      <c r="B12" s="215" t="str">
        <f>'04'!B12</f>
        <v>Trần Minh Tý</v>
      </c>
      <c r="C12" s="506">
        <v>10997307</v>
      </c>
      <c r="D12" s="196">
        <v>8636754</v>
      </c>
      <c r="E12" s="157">
        <v>2360553</v>
      </c>
      <c r="F12" s="157">
        <v>897491</v>
      </c>
      <c r="G12" s="157"/>
      <c r="H12" s="506">
        <v>10099816</v>
      </c>
      <c r="I12" s="506">
        <v>3747488</v>
      </c>
      <c r="J12" s="506">
        <v>1221943</v>
      </c>
      <c r="K12" s="157">
        <v>1184763</v>
      </c>
      <c r="L12" s="157">
        <v>37180</v>
      </c>
      <c r="M12" s="157">
        <v>0</v>
      </c>
      <c r="N12" s="157">
        <v>2525545</v>
      </c>
      <c r="O12" s="157">
        <v>0</v>
      </c>
      <c r="P12" s="157">
        <v>0</v>
      </c>
      <c r="Q12" s="157">
        <v>6352328</v>
      </c>
      <c r="R12" s="157">
        <v>0</v>
      </c>
      <c r="S12" s="157">
        <v>0</v>
      </c>
      <c r="T12" s="506">
        <v>8877873</v>
      </c>
      <c r="U12" s="507">
        <f t="shared" si="0"/>
        <v>0.3260698900169927</v>
      </c>
      <c r="V12" s="217"/>
      <c r="W12" s="217"/>
      <c r="X12" s="217"/>
    </row>
    <row r="13" spans="1:24" s="132" customFormat="1" ht="13.5" customHeight="1">
      <c r="A13" s="214" t="str">
        <f>'04'!A13</f>
        <v>3</v>
      </c>
      <c r="B13" s="215" t="str">
        <f>'04'!B13</f>
        <v>Lê Phước Bé Sáu</v>
      </c>
      <c r="C13" s="506">
        <v>113681031</v>
      </c>
      <c r="D13" s="196">
        <v>99519007</v>
      </c>
      <c r="E13" s="157">
        <v>14162024</v>
      </c>
      <c r="F13" s="157">
        <v>0</v>
      </c>
      <c r="G13" s="157"/>
      <c r="H13" s="506">
        <v>113681031</v>
      </c>
      <c r="I13" s="506">
        <v>24931825</v>
      </c>
      <c r="J13" s="506">
        <v>4269040</v>
      </c>
      <c r="K13" s="157">
        <v>3590636</v>
      </c>
      <c r="L13" s="157">
        <v>678404</v>
      </c>
      <c r="M13" s="157">
        <v>0</v>
      </c>
      <c r="N13" s="157">
        <v>20662785</v>
      </c>
      <c r="O13" s="157">
        <v>0</v>
      </c>
      <c r="P13" s="157">
        <v>0</v>
      </c>
      <c r="Q13" s="157">
        <v>86868474</v>
      </c>
      <c r="R13" s="157">
        <v>1880732</v>
      </c>
      <c r="S13" s="157">
        <v>0</v>
      </c>
      <c r="T13" s="506">
        <v>109411991</v>
      </c>
      <c r="U13" s="507">
        <f t="shared" si="0"/>
        <v>0.17122854022920503</v>
      </c>
      <c r="V13" s="217"/>
      <c r="W13" s="217"/>
      <c r="X13" s="217"/>
    </row>
    <row r="14" spans="1:24" s="132" customFormat="1" ht="13.5" customHeight="1">
      <c r="A14" s="214" t="str">
        <f>'04'!A14</f>
        <v>4</v>
      </c>
      <c r="B14" s="215" t="str">
        <f>'04'!B14</f>
        <v>Mai Thị Thu Cúc</v>
      </c>
      <c r="C14" s="506">
        <v>168957529</v>
      </c>
      <c r="D14" s="196">
        <v>85168618</v>
      </c>
      <c r="E14" s="157">
        <v>83788911</v>
      </c>
      <c r="F14" s="157">
        <v>474471</v>
      </c>
      <c r="G14" s="157"/>
      <c r="H14" s="506">
        <v>168483058</v>
      </c>
      <c r="I14" s="506">
        <v>104670438</v>
      </c>
      <c r="J14" s="506">
        <v>289740.5</v>
      </c>
      <c r="K14" s="157">
        <v>289740.5</v>
      </c>
      <c r="L14" s="157">
        <v>0</v>
      </c>
      <c r="M14" s="157">
        <v>0</v>
      </c>
      <c r="N14" s="157">
        <v>104380697.5</v>
      </c>
      <c r="O14" s="157">
        <v>0</v>
      </c>
      <c r="P14" s="157">
        <v>0</v>
      </c>
      <c r="Q14" s="157">
        <v>63812620</v>
      </c>
      <c r="R14" s="157">
        <v>0</v>
      </c>
      <c r="S14" s="157">
        <v>0</v>
      </c>
      <c r="T14" s="506">
        <v>168193317.5</v>
      </c>
      <c r="U14" s="507">
        <f t="shared" si="0"/>
        <v>0.0027681215970453855</v>
      </c>
      <c r="V14" s="217"/>
      <c r="W14" s="217"/>
      <c r="X14" s="217"/>
    </row>
    <row r="15" spans="1:24" s="132" customFormat="1" ht="13.5" customHeight="1">
      <c r="A15" s="214" t="str">
        <f>'04'!A15</f>
        <v>5</v>
      </c>
      <c r="B15" s="215" t="str">
        <f>'04'!B15</f>
        <v>Vũ Quang Hiện</v>
      </c>
      <c r="C15" s="506">
        <v>0</v>
      </c>
      <c r="D15" s="196">
        <v>0</v>
      </c>
      <c r="E15" s="157">
        <v>0</v>
      </c>
      <c r="F15" s="157">
        <v>0</v>
      </c>
      <c r="G15" s="157"/>
      <c r="H15" s="506">
        <v>0</v>
      </c>
      <c r="I15" s="506">
        <v>0</v>
      </c>
      <c r="J15" s="506">
        <v>0</v>
      </c>
      <c r="K15" s="157">
        <v>0</v>
      </c>
      <c r="L15" s="157">
        <v>0</v>
      </c>
      <c r="M15" s="157">
        <v>0</v>
      </c>
      <c r="N15" s="157">
        <v>0</v>
      </c>
      <c r="O15" s="157">
        <v>0</v>
      </c>
      <c r="P15" s="157">
        <v>0</v>
      </c>
      <c r="Q15" s="157">
        <v>0</v>
      </c>
      <c r="R15" s="157">
        <v>0</v>
      </c>
      <c r="S15" s="157">
        <v>0</v>
      </c>
      <c r="T15" s="506">
        <v>0</v>
      </c>
      <c r="U15" s="507">
        <f t="shared" si="0"/>
      </c>
      <c r="V15" s="217"/>
      <c r="W15" s="217"/>
      <c r="X15" s="217"/>
    </row>
    <row r="16" spans="1:24" s="132" customFormat="1" ht="13.5" customHeight="1">
      <c r="A16" s="214" t="str">
        <f>'04'!A16</f>
        <v>6</v>
      </c>
      <c r="B16" s="215" t="str">
        <f>'04'!B16</f>
        <v>Nguyễn Minh Tấn</v>
      </c>
      <c r="C16" s="506">
        <v>7948163</v>
      </c>
      <c r="D16" s="196">
        <v>207629</v>
      </c>
      <c r="E16" s="157">
        <v>7740534</v>
      </c>
      <c r="F16" s="157">
        <v>43615</v>
      </c>
      <c r="G16" s="157"/>
      <c r="H16" s="506">
        <v>7904548</v>
      </c>
      <c r="I16" s="506">
        <v>7904548</v>
      </c>
      <c r="J16" s="506">
        <v>59528</v>
      </c>
      <c r="K16" s="157">
        <v>59528</v>
      </c>
      <c r="L16" s="157">
        <v>0</v>
      </c>
      <c r="M16" s="157">
        <v>0</v>
      </c>
      <c r="N16" s="157">
        <v>7845020</v>
      </c>
      <c r="O16" s="157">
        <v>0</v>
      </c>
      <c r="P16" s="157">
        <v>0</v>
      </c>
      <c r="Q16" s="157">
        <v>0</v>
      </c>
      <c r="R16" s="157">
        <v>0</v>
      </c>
      <c r="S16" s="157">
        <v>0</v>
      </c>
      <c r="T16" s="506">
        <v>7845020</v>
      </c>
      <c r="U16" s="507">
        <f t="shared" si="0"/>
        <v>0.007530854389144073</v>
      </c>
      <c r="V16" s="217"/>
      <c r="W16" s="217"/>
      <c r="X16" s="217"/>
    </row>
    <row r="17" spans="1:24" s="132" customFormat="1" ht="13.5" customHeight="1">
      <c r="A17" s="214" t="str">
        <f>'04'!A17</f>
        <v>7</v>
      </c>
      <c r="B17" s="215" t="str">
        <f>'04'!B17</f>
        <v>Nguyễn Kim Tuân</v>
      </c>
      <c r="C17" s="506">
        <v>2207998</v>
      </c>
      <c r="D17" s="196">
        <v>2204039</v>
      </c>
      <c r="E17" s="157">
        <v>3959</v>
      </c>
      <c r="F17" s="157">
        <v>0</v>
      </c>
      <c r="G17" s="157"/>
      <c r="H17" s="506">
        <v>2207998</v>
      </c>
      <c r="I17" s="506">
        <v>18625</v>
      </c>
      <c r="J17" s="506">
        <v>18625</v>
      </c>
      <c r="K17" s="157">
        <v>0</v>
      </c>
      <c r="L17" s="157">
        <v>18625</v>
      </c>
      <c r="M17" s="157">
        <v>0</v>
      </c>
      <c r="N17" s="157">
        <v>0</v>
      </c>
      <c r="O17" s="157">
        <v>0</v>
      </c>
      <c r="P17" s="157">
        <v>0</v>
      </c>
      <c r="Q17" s="157">
        <v>2189373</v>
      </c>
      <c r="R17" s="157">
        <v>0</v>
      </c>
      <c r="S17" s="157">
        <v>0</v>
      </c>
      <c r="T17" s="506">
        <v>2189373</v>
      </c>
      <c r="U17" s="507">
        <f t="shared" si="0"/>
        <v>1</v>
      </c>
      <c r="V17" s="217"/>
      <c r="W17" s="217"/>
      <c r="X17" s="217"/>
    </row>
    <row r="18" spans="1:24" s="132" customFormat="1" ht="13.5" customHeight="1">
      <c r="A18" s="214" t="str">
        <f>'04'!A18</f>
        <v>8</v>
      </c>
      <c r="B18" s="215" t="str">
        <f>'04'!B18</f>
        <v>Đỗ Thành Lơ</v>
      </c>
      <c r="C18" s="506">
        <v>189694</v>
      </c>
      <c r="D18" s="196">
        <v>189694</v>
      </c>
      <c r="E18" s="157">
        <v>0</v>
      </c>
      <c r="F18" s="157">
        <v>0</v>
      </c>
      <c r="G18" s="157"/>
      <c r="H18" s="506">
        <v>189694</v>
      </c>
      <c r="I18" s="506">
        <v>0</v>
      </c>
      <c r="J18" s="506">
        <v>0</v>
      </c>
      <c r="K18" s="157">
        <v>0</v>
      </c>
      <c r="L18" s="157">
        <v>0</v>
      </c>
      <c r="M18" s="157">
        <v>0</v>
      </c>
      <c r="N18" s="157">
        <v>0</v>
      </c>
      <c r="O18" s="157">
        <v>0</v>
      </c>
      <c r="P18" s="157">
        <v>0</v>
      </c>
      <c r="Q18" s="157">
        <v>184620</v>
      </c>
      <c r="R18" s="157">
        <v>5074</v>
      </c>
      <c r="S18" s="157">
        <v>0</v>
      </c>
      <c r="T18" s="506">
        <v>189694</v>
      </c>
      <c r="U18" s="507">
        <f t="shared" si="0"/>
      </c>
      <c r="V18" s="217"/>
      <c r="W18" s="217"/>
      <c r="X18" s="217"/>
    </row>
    <row r="19" spans="1:24" s="132" customFormat="1" ht="13.5" customHeight="1">
      <c r="A19" s="214" t="str">
        <f>'04'!A19</f>
        <v>9</v>
      </c>
      <c r="B19" s="215" t="str">
        <f>'04'!B19</f>
        <v>Bùi Văn Khanh</v>
      </c>
      <c r="C19" s="506">
        <v>0</v>
      </c>
      <c r="D19" s="196">
        <v>0</v>
      </c>
      <c r="E19" s="157">
        <v>0</v>
      </c>
      <c r="F19" s="157">
        <v>0</v>
      </c>
      <c r="G19" s="157"/>
      <c r="H19" s="506">
        <v>0</v>
      </c>
      <c r="I19" s="506">
        <v>0</v>
      </c>
      <c r="J19" s="506">
        <v>0</v>
      </c>
      <c r="K19" s="157">
        <v>0</v>
      </c>
      <c r="L19" s="157">
        <v>0</v>
      </c>
      <c r="M19" s="157">
        <v>0</v>
      </c>
      <c r="N19" s="157">
        <v>0</v>
      </c>
      <c r="O19" s="157">
        <v>0</v>
      </c>
      <c r="P19" s="157">
        <v>0</v>
      </c>
      <c r="Q19" s="157">
        <v>0</v>
      </c>
      <c r="R19" s="157">
        <v>0</v>
      </c>
      <c r="S19" s="157">
        <v>0</v>
      </c>
      <c r="T19" s="506">
        <v>0</v>
      </c>
      <c r="U19" s="507">
        <f t="shared" si="0"/>
      </c>
      <c r="V19" s="217"/>
      <c r="W19" s="217"/>
      <c r="X19" s="217"/>
    </row>
    <row r="20" spans="1:24" s="132" customFormat="1" ht="13.5" customHeight="1">
      <c r="A20" s="214" t="str">
        <f>'04'!A20</f>
        <v>10</v>
      </c>
      <c r="B20" s="215" t="str">
        <f>'04'!B20</f>
        <v>Nguyễn Văn Bạc</v>
      </c>
      <c r="C20" s="506">
        <v>0</v>
      </c>
      <c r="D20" s="196">
        <v>0</v>
      </c>
      <c r="E20" s="157">
        <v>0</v>
      </c>
      <c r="F20" s="157">
        <v>0</v>
      </c>
      <c r="G20" s="157"/>
      <c r="H20" s="506">
        <v>0</v>
      </c>
      <c r="I20" s="506">
        <v>0</v>
      </c>
      <c r="J20" s="506">
        <v>0</v>
      </c>
      <c r="K20" s="157">
        <v>0</v>
      </c>
      <c r="L20" s="157">
        <v>0</v>
      </c>
      <c r="M20" s="157">
        <v>0</v>
      </c>
      <c r="N20" s="157">
        <v>0</v>
      </c>
      <c r="O20" s="157">
        <v>0</v>
      </c>
      <c r="P20" s="157">
        <v>0</v>
      </c>
      <c r="Q20" s="157">
        <v>0</v>
      </c>
      <c r="R20" s="157">
        <v>0</v>
      </c>
      <c r="S20" s="157">
        <v>0</v>
      </c>
      <c r="T20" s="506">
        <v>0</v>
      </c>
      <c r="U20" s="507">
        <f t="shared" si="0"/>
      </c>
      <c r="V20" s="217"/>
      <c r="W20" s="217"/>
      <c r="X20" s="217"/>
    </row>
    <row r="21" spans="1:24" s="132" customFormat="1" ht="13.5" customHeight="1">
      <c r="A21" s="214" t="str">
        <f>'04'!A21</f>
        <v>11</v>
      </c>
      <c r="B21" s="215" t="str">
        <f>'04'!B21</f>
        <v>Trần Công Bằng</v>
      </c>
      <c r="C21" s="506">
        <v>0</v>
      </c>
      <c r="D21" s="196">
        <v>0</v>
      </c>
      <c r="E21" s="157">
        <v>0</v>
      </c>
      <c r="F21" s="157">
        <v>0</v>
      </c>
      <c r="G21" s="157"/>
      <c r="H21" s="506">
        <v>0</v>
      </c>
      <c r="I21" s="506">
        <v>0</v>
      </c>
      <c r="J21" s="506">
        <v>0</v>
      </c>
      <c r="K21" s="157">
        <v>0</v>
      </c>
      <c r="L21" s="157">
        <v>0</v>
      </c>
      <c r="M21" s="157">
        <v>0</v>
      </c>
      <c r="N21" s="157">
        <v>0</v>
      </c>
      <c r="O21" s="157">
        <v>0</v>
      </c>
      <c r="P21" s="157">
        <v>0</v>
      </c>
      <c r="Q21" s="157">
        <v>0</v>
      </c>
      <c r="R21" s="157">
        <v>0</v>
      </c>
      <c r="S21" s="157">
        <v>0</v>
      </c>
      <c r="T21" s="506">
        <v>0</v>
      </c>
      <c r="U21" s="507">
        <f t="shared" si="0"/>
      </c>
      <c r="V21" s="217"/>
      <c r="W21" s="217"/>
      <c r="X21" s="217"/>
    </row>
    <row r="22" spans="1:24" s="338" customFormat="1" ht="13.5" customHeight="1">
      <c r="A22" s="335" t="str">
        <f>'04'!A22</f>
        <v>…</v>
      </c>
      <c r="B22" s="336" t="str">
        <f>'04'!B22</f>
        <v>….</v>
      </c>
      <c r="C22" s="509">
        <v>0</v>
      </c>
      <c r="D22" s="509">
        <v>0</v>
      </c>
      <c r="E22" s="509">
        <v>0</v>
      </c>
      <c r="F22" s="509">
        <v>0</v>
      </c>
      <c r="G22" s="509">
        <v>0</v>
      </c>
      <c r="H22" s="509">
        <v>0</v>
      </c>
      <c r="I22" s="509">
        <v>0</v>
      </c>
      <c r="J22" s="509">
        <v>0</v>
      </c>
      <c r="K22" s="509">
        <v>0</v>
      </c>
      <c r="L22" s="509">
        <v>0</v>
      </c>
      <c r="M22" s="509">
        <v>0</v>
      </c>
      <c r="N22" s="509">
        <v>0</v>
      </c>
      <c r="O22" s="509">
        <v>0</v>
      </c>
      <c r="P22" s="509">
        <v>0</v>
      </c>
      <c r="Q22" s="509">
        <v>0</v>
      </c>
      <c r="R22" s="509">
        <v>0</v>
      </c>
      <c r="S22" s="509">
        <v>0</v>
      </c>
      <c r="T22" s="509">
        <v>0</v>
      </c>
      <c r="U22" s="507"/>
      <c r="V22" s="337"/>
      <c r="W22" s="337"/>
      <c r="X22" s="337"/>
    </row>
    <row r="23" spans="1:24" s="132" customFormat="1" ht="13.5" customHeight="1">
      <c r="A23" s="195" t="str">
        <f>'04'!A23</f>
        <v>B</v>
      </c>
      <c r="B23" s="212" t="str">
        <f>'04'!B23</f>
        <v>Các Chi cục</v>
      </c>
      <c r="C23" s="417">
        <v>1553412198</v>
      </c>
      <c r="D23" s="417">
        <v>1242186846</v>
      </c>
      <c r="E23" s="417">
        <v>311225352</v>
      </c>
      <c r="F23" s="417">
        <v>10181450</v>
      </c>
      <c r="G23" s="417">
        <v>0</v>
      </c>
      <c r="H23" s="417">
        <v>1543230748</v>
      </c>
      <c r="I23" s="417">
        <v>690252163</v>
      </c>
      <c r="J23" s="417">
        <v>108167589</v>
      </c>
      <c r="K23" s="417">
        <v>94762156</v>
      </c>
      <c r="L23" s="417">
        <v>13405433</v>
      </c>
      <c r="M23" s="417">
        <v>0</v>
      </c>
      <c r="N23" s="417">
        <v>580074737</v>
      </c>
      <c r="O23" s="417">
        <v>1684341</v>
      </c>
      <c r="P23" s="417">
        <v>325496</v>
      </c>
      <c r="Q23" s="417">
        <v>802544878</v>
      </c>
      <c r="R23" s="417">
        <v>48144217</v>
      </c>
      <c r="S23" s="417">
        <v>2289490</v>
      </c>
      <c r="T23" s="417">
        <v>1435063159</v>
      </c>
      <c r="U23" s="507">
        <f t="shared" si="0"/>
        <v>0.15670735246939024</v>
      </c>
      <c r="V23" s="217"/>
      <c r="W23" s="217"/>
      <c r="X23" s="217"/>
    </row>
    <row r="24" spans="1:24" s="134" customFormat="1" ht="15.75" customHeight="1">
      <c r="A24" s="195" t="str">
        <f>'04'!A24</f>
        <v>I</v>
      </c>
      <c r="B24" s="212" t="str">
        <f>'04'!B24</f>
        <v>H Tân Hồng</v>
      </c>
      <c r="C24" s="506">
        <v>104807001</v>
      </c>
      <c r="D24" s="506">
        <v>69838569</v>
      </c>
      <c r="E24" s="506">
        <v>34968432</v>
      </c>
      <c r="F24" s="506">
        <v>972000</v>
      </c>
      <c r="G24" s="506">
        <v>0</v>
      </c>
      <c r="H24" s="506">
        <v>103835001</v>
      </c>
      <c r="I24" s="506">
        <v>76201918</v>
      </c>
      <c r="J24" s="506">
        <v>6546282</v>
      </c>
      <c r="K24" s="506">
        <v>6427582</v>
      </c>
      <c r="L24" s="506">
        <v>118700</v>
      </c>
      <c r="M24" s="506">
        <v>0</v>
      </c>
      <c r="N24" s="506">
        <v>69484824</v>
      </c>
      <c r="O24" s="506">
        <v>170812</v>
      </c>
      <c r="P24" s="506">
        <v>0</v>
      </c>
      <c r="Q24" s="506">
        <v>26705835</v>
      </c>
      <c r="R24" s="506">
        <v>927248</v>
      </c>
      <c r="S24" s="506">
        <v>0</v>
      </c>
      <c r="T24" s="506">
        <v>97288719</v>
      </c>
      <c r="U24" s="507">
        <f>IF(I24&lt;&gt;0,J24/I24,"")</f>
        <v>0.0859070502661101</v>
      </c>
      <c r="V24" s="510"/>
      <c r="W24" s="510"/>
      <c r="X24" s="510"/>
    </row>
    <row r="25" spans="1:24" s="132" customFormat="1" ht="15.75" customHeight="1">
      <c r="A25" s="195" t="str">
        <f>'04'!A25</f>
        <v>1</v>
      </c>
      <c r="B25" s="212" t="str">
        <f>'04'!B25</f>
        <v>Phạm Thị Phú</v>
      </c>
      <c r="C25" s="506">
        <v>32836965</v>
      </c>
      <c r="D25" s="157">
        <v>18476128</v>
      </c>
      <c r="E25" s="157">
        <v>14360837</v>
      </c>
      <c r="F25" s="157">
        <v>0</v>
      </c>
      <c r="G25" s="157"/>
      <c r="H25" s="506">
        <v>32836965</v>
      </c>
      <c r="I25" s="506">
        <v>17657396</v>
      </c>
      <c r="J25" s="506">
        <v>3471509</v>
      </c>
      <c r="K25" s="157">
        <v>3471509</v>
      </c>
      <c r="L25" s="157">
        <v>0</v>
      </c>
      <c r="M25" s="157">
        <v>0</v>
      </c>
      <c r="N25" s="157">
        <v>14185887</v>
      </c>
      <c r="O25" s="157">
        <v>0</v>
      </c>
      <c r="P25" s="157">
        <v>0</v>
      </c>
      <c r="Q25" s="157">
        <v>15179569</v>
      </c>
      <c r="R25" s="157">
        <v>0</v>
      </c>
      <c r="S25" s="157">
        <v>0</v>
      </c>
      <c r="T25" s="506">
        <v>29365456</v>
      </c>
      <c r="U25" s="507">
        <f aca="true" t="shared" si="1" ref="U25:U88">IF(I25&lt;&gt;0,J25/I25,"")</f>
        <v>0.19660367814144283</v>
      </c>
      <c r="V25" s="217"/>
      <c r="W25" s="217"/>
      <c r="X25" s="217"/>
    </row>
    <row r="26" spans="1:24" s="132" customFormat="1" ht="15.75" customHeight="1">
      <c r="A26" s="195" t="str">
        <f>'04'!A26</f>
        <v>2</v>
      </c>
      <c r="B26" s="212" t="str">
        <f>'04'!B26</f>
        <v>Nguyễn Ngọc Được</v>
      </c>
      <c r="C26" s="506">
        <v>27066295</v>
      </c>
      <c r="D26" s="157">
        <v>20291302</v>
      </c>
      <c r="E26" s="157">
        <v>6774993</v>
      </c>
      <c r="F26" s="157">
        <v>972000</v>
      </c>
      <c r="G26" s="157"/>
      <c r="H26" s="506">
        <v>26094295</v>
      </c>
      <c r="I26" s="506">
        <v>19368975</v>
      </c>
      <c r="J26" s="506">
        <v>201378</v>
      </c>
      <c r="K26" s="157">
        <v>197378</v>
      </c>
      <c r="L26" s="157">
        <v>4000</v>
      </c>
      <c r="M26" s="157">
        <v>0</v>
      </c>
      <c r="N26" s="157">
        <v>18996785</v>
      </c>
      <c r="O26" s="157">
        <v>170812</v>
      </c>
      <c r="P26" s="157">
        <v>0</v>
      </c>
      <c r="Q26" s="157">
        <v>6725320</v>
      </c>
      <c r="R26" s="157">
        <v>0</v>
      </c>
      <c r="S26" s="157">
        <v>0</v>
      </c>
      <c r="T26" s="506">
        <v>25892917</v>
      </c>
      <c r="U26" s="507">
        <f>IF(I26&lt;&gt;0,J26/I26,"")</f>
        <v>0.010396936337622408</v>
      </c>
      <c r="V26" s="217"/>
      <c r="W26" s="217"/>
      <c r="X26" s="217"/>
    </row>
    <row r="27" spans="1:24" s="132" customFormat="1" ht="15.75" customHeight="1">
      <c r="A27" s="195" t="str">
        <f>'04'!A27</f>
        <v>3</v>
      </c>
      <c r="B27" s="212" t="str">
        <f>'04'!B27</f>
        <v>Nguyễn Văn Lực</v>
      </c>
      <c r="C27" s="506">
        <v>28324443</v>
      </c>
      <c r="D27" s="157">
        <v>22076746</v>
      </c>
      <c r="E27" s="157">
        <v>6247697</v>
      </c>
      <c r="F27" s="157">
        <v>0</v>
      </c>
      <c r="G27" s="157"/>
      <c r="H27" s="506">
        <v>28324443</v>
      </c>
      <c r="I27" s="506">
        <v>25629167</v>
      </c>
      <c r="J27" s="506">
        <v>562097</v>
      </c>
      <c r="K27" s="157">
        <v>492397</v>
      </c>
      <c r="L27" s="157">
        <v>69700</v>
      </c>
      <c r="M27" s="157">
        <v>0</v>
      </c>
      <c r="N27" s="157">
        <v>25067070</v>
      </c>
      <c r="O27" s="157">
        <v>0</v>
      </c>
      <c r="P27" s="157">
        <v>0</v>
      </c>
      <c r="Q27" s="157">
        <v>1768028</v>
      </c>
      <c r="R27" s="157">
        <v>927248</v>
      </c>
      <c r="S27" s="157">
        <v>0</v>
      </c>
      <c r="T27" s="506">
        <v>27762346</v>
      </c>
      <c r="U27" s="507">
        <f t="shared" si="1"/>
        <v>0.021931926230766688</v>
      </c>
      <c r="V27" s="217"/>
      <c r="W27" s="217"/>
      <c r="X27" s="217"/>
    </row>
    <row r="28" spans="1:24" s="132" customFormat="1" ht="15.75">
      <c r="A28" s="195" t="str">
        <f>'04'!A28</f>
        <v>4</v>
      </c>
      <c r="B28" s="212" t="str">
        <f>'04'!B28</f>
        <v>Nguyễn Văn Tuấn</v>
      </c>
      <c r="C28" s="506">
        <v>16579298</v>
      </c>
      <c r="D28" s="157">
        <v>8994393</v>
      </c>
      <c r="E28" s="157">
        <v>7584905</v>
      </c>
      <c r="F28" s="157">
        <v>0</v>
      </c>
      <c r="G28" s="157"/>
      <c r="H28" s="506">
        <v>16579298</v>
      </c>
      <c r="I28" s="506">
        <v>13546380</v>
      </c>
      <c r="J28" s="506">
        <v>2311298</v>
      </c>
      <c r="K28" s="157">
        <v>2266298</v>
      </c>
      <c r="L28" s="157">
        <v>45000</v>
      </c>
      <c r="M28" s="157">
        <v>0</v>
      </c>
      <c r="N28" s="157">
        <v>11235082</v>
      </c>
      <c r="O28" s="157">
        <v>0</v>
      </c>
      <c r="P28" s="157">
        <v>0</v>
      </c>
      <c r="Q28" s="157">
        <v>3032918</v>
      </c>
      <c r="R28" s="157">
        <v>0</v>
      </c>
      <c r="S28" s="157">
        <v>0</v>
      </c>
      <c r="T28" s="506">
        <v>14268000</v>
      </c>
      <c r="U28" s="507">
        <f t="shared" si="1"/>
        <v>0.17062108105634124</v>
      </c>
      <c r="V28" s="217"/>
      <c r="W28" s="217"/>
      <c r="X28" s="217"/>
    </row>
    <row r="29" spans="1:24" s="338" customFormat="1" ht="15.75" customHeight="1">
      <c r="A29" s="335" t="str">
        <f>'04'!A29</f>
        <v>…</v>
      </c>
      <c r="B29" s="336" t="str">
        <f>'04'!B29</f>
        <v>….</v>
      </c>
      <c r="C29" s="509">
        <v>0</v>
      </c>
      <c r="D29" s="509">
        <v>0</v>
      </c>
      <c r="E29" s="509">
        <v>0</v>
      </c>
      <c r="F29" s="509">
        <v>0</v>
      </c>
      <c r="G29" s="509">
        <v>0</v>
      </c>
      <c r="H29" s="509">
        <v>0</v>
      </c>
      <c r="I29" s="509">
        <v>0</v>
      </c>
      <c r="J29" s="509">
        <v>0</v>
      </c>
      <c r="K29" s="509">
        <v>0</v>
      </c>
      <c r="L29" s="509">
        <v>0</v>
      </c>
      <c r="M29" s="509">
        <v>0</v>
      </c>
      <c r="N29" s="509">
        <v>0</v>
      </c>
      <c r="O29" s="509">
        <v>0</v>
      </c>
      <c r="P29" s="509">
        <v>0</v>
      </c>
      <c r="Q29" s="509">
        <v>0</v>
      </c>
      <c r="R29" s="509">
        <v>0</v>
      </c>
      <c r="S29" s="509">
        <v>0</v>
      </c>
      <c r="T29" s="509">
        <v>0</v>
      </c>
      <c r="U29" s="511"/>
      <c r="V29" s="337"/>
      <c r="W29" s="337"/>
      <c r="X29" s="337"/>
    </row>
    <row r="30" spans="1:24" s="132" customFormat="1" ht="15.75">
      <c r="A30" s="195" t="str">
        <f>'04'!A30</f>
        <v>II</v>
      </c>
      <c r="B30" s="212" t="e">
        <f>'04'!B30</f>
        <v>#REF!</v>
      </c>
      <c r="C30" s="506">
        <v>52960702</v>
      </c>
      <c r="D30" s="506">
        <v>41634675</v>
      </c>
      <c r="E30" s="506">
        <v>11326027</v>
      </c>
      <c r="F30" s="506">
        <v>601</v>
      </c>
      <c r="G30" s="506">
        <v>0</v>
      </c>
      <c r="H30" s="506">
        <v>52960101</v>
      </c>
      <c r="I30" s="506">
        <v>26513850</v>
      </c>
      <c r="J30" s="506">
        <v>2184491</v>
      </c>
      <c r="K30" s="506">
        <v>2025491</v>
      </c>
      <c r="L30" s="506">
        <v>159000</v>
      </c>
      <c r="M30" s="506">
        <v>0</v>
      </c>
      <c r="N30" s="506">
        <v>24329359</v>
      </c>
      <c r="O30" s="506">
        <v>0</v>
      </c>
      <c r="P30" s="506">
        <v>0</v>
      </c>
      <c r="Q30" s="506">
        <v>24246075</v>
      </c>
      <c r="R30" s="506">
        <v>2200176</v>
      </c>
      <c r="S30" s="506">
        <v>0</v>
      </c>
      <c r="T30" s="506">
        <v>50775610</v>
      </c>
      <c r="U30" s="507">
        <f t="shared" si="1"/>
        <v>0.08239056191386766</v>
      </c>
      <c r="V30" s="508"/>
      <c r="W30" s="508"/>
      <c r="X30" s="508"/>
    </row>
    <row r="31" spans="1:24" s="132" customFormat="1" ht="15.75">
      <c r="A31" s="214" t="str">
        <f>'04'!A31</f>
        <v>1</v>
      </c>
      <c r="B31" s="215" t="str">
        <f>'04'!B31</f>
        <v>Nguyễn Văn Hiếu</v>
      </c>
      <c r="C31" s="512">
        <v>64398</v>
      </c>
      <c r="D31" s="216"/>
      <c r="E31" s="216">
        <v>64398</v>
      </c>
      <c r="F31" s="216">
        <v>601</v>
      </c>
      <c r="G31" s="216"/>
      <c r="H31" s="512">
        <v>63797</v>
      </c>
      <c r="I31" s="512">
        <v>63797</v>
      </c>
      <c r="J31" s="512">
        <v>63797</v>
      </c>
      <c r="K31" s="216">
        <v>63797</v>
      </c>
      <c r="L31" s="216"/>
      <c r="M31" s="216"/>
      <c r="N31" s="216"/>
      <c r="O31" s="216"/>
      <c r="P31" s="216"/>
      <c r="Q31" s="216"/>
      <c r="R31" s="216"/>
      <c r="S31" s="216"/>
      <c r="T31" s="506">
        <v>0</v>
      </c>
      <c r="U31" s="507">
        <f t="shared" si="1"/>
        <v>1</v>
      </c>
      <c r="V31" s="217"/>
      <c r="W31" s="217"/>
      <c r="X31" s="217"/>
    </row>
    <row r="32" spans="1:24" s="132" customFormat="1" ht="15.75">
      <c r="A32" s="214" t="str">
        <f>'04'!A32</f>
        <v>2</v>
      </c>
      <c r="B32" s="215" t="str">
        <f>'04'!B32</f>
        <v>Huỳnh Văn Tuấn</v>
      </c>
      <c r="C32" s="512">
        <v>35157253</v>
      </c>
      <c r="D32" s="216">
        <v>23899624</v>
      </c>
      <c r="E32" s="216">
        <v>11257629</v>
      </c>
      <c r="F32" s="216"/>
      <c r="G32" s="216"/>
      <c r="H32" s="512">
        <v>35157253</v>
      </c>
      <c r="I32" s="512">
        <v>20865572</v>
      </c>
      <c r="J32" s="512">
        <v>1339444</v>
      </c>
      <c r="K32" s="216">
        <v>1339444</v>
      </c>
      <c r="L32" s="216"/>
      <c r="M32" s="216"/>
      <c r="N32" s="216">
        <v>19526128</v>
      </c>
      <c r="O32" s="216"/>
      <c r="P32" s="216"/>
      <c r="Q32" s="216">
        <v>12102005</v>
      </c>
      <c r="R32" s="216">
        <v>2189676</v>
      </c>
      <c r="S32" s="216"/>
      <c r="T32" s="506">
        <v>33817809</v>
      </c>
      <c r="U32" s="507">
        <f t="shared" si="1"/>
        <v>0.06419397464876592</v>
      </c>
      <c r="V32" s="217"/>
      <c r="W32" s="217"/>
      <c r="X32" s="217"/>
    </row>
    <row r="33" spans="1:24" s="132" customFormat="1" ht="15.75">
      <c r="A33" s="214" t="str">
        <f>'04'!A33</f>
        <v>3</v>
      </c>
      <c r="B33" s="215" t="str">
        <f>'04'!B33</f>
        <v>Nguyễn Thanh Tuấn</v>
      </c>
      <c r="C33" s="512">
        <v>17739051</v>
      </c>
      <c r="D33" s="216">
        <v>17735051</v>
      </c>
      <c r="E33" s="216">
        <v>4000</v>
      </c>
      <c r="F33" s="216"/>
      <c r="G33" s="216"/>
      <c r="H33" s="512">
        <v>17739051</v>
      </c>
      <c r="I33" s="512">
        <v>5584481</v>
      </c>
      <c r="J33" s="512">
        <v>781250</v>
      </c>
      <c r="K33" s="216">
        <v>622250</v>
      </c>
      <c r="L33" s="216">
        <v>159000</v>
      </c>
      <c r="M33" s="216"/>
      <c r="N33" s="216">
        <v>4803231</v>
      </c>
      <c r="O33" s="216"/>
      <c r="P33" s="216"/>
      <c r="Q33" s="216">
        <v>12144070</v>
      </c>
      <c r="R33" s="216">
        <v>10500</v>
      </c>
      <c r="S33" s="216"/>
      <c r="T33" s="506">
        <v>16957801</v>
      </c>
      <c r="U33" s="507">
        <f t="shared" si="1"/>
        <v>0.13989661707148793</v>
      </c>
      <c r="V33" s="217"/>
      <c r="W33" s="217"/>
      <c r="X33" s="217"/>
    </row>
    <row r="34" spans="1:24" s="338" customFormat="1" ht="15.75">
      <c r="A34" s="335" t="str">
        <f>'04'!A34</f>
        <v>…</v>
      </c>
      <c r="B34" s="336">
        <f>'04'!B34</f>
        <v>0</v>
      </c>
      <c r="C34" s="509">
        <v>0</v>
      </c>
      <c r="D34" s="509">
        <v>0</v>
      </c>
      <c r="E34" s="509">
        <v>0</v>
      </c>
      <c r="F34" s="509">
        <v>0</v>
      </c>
      <c r="G34" s="509">
        <v>0</v>
      </c>
      <c r="H34" s="509">
        <v>0</v>
      </c>
      <c r="I34" s="509">
        <v>0</v>
      </c>
      <c r="J34" s="509">
        <v>0</v>
      </c>
      <c r="K34" s="509">
        <v>0</v>
      </c>
      <c r="L34" s="509">
        <v>0</v>
      </c>
      <c r="M34" s="509">
        <v>0</v>
      </c>
      <c r="N34" s="509">
        <v>0</v>
      </c>
      <c r="O34" s="509">
        <v>0</v>
      </c>
      <c r="P34" s="509">
        <v>0</v>
      </c>
      <c r="Q34" s="509">
        <v>0</v>
      </c>
      <c r="R34" s="509">
        <v>0</v>
      </c>
      <c r="S34" s="509">
        <v>0</v>
      </c>
      <c r="T34" s="509">
        <v>0</v>
      </c>
      <c r="U34" s="511"/>
      <c r="V34" s="337"/>
      <c r="W34" s="337"/>
      <c r="X34" s="337"/>
    </row>
    <row r="35" spans="1:24" s="134" customFormat="1" ht="15.75" customHeight="1">
      <c r="A35" s="195" t="str">
        <f>'04'!A35</f>
        <v>III</v>
      </c>
      <c r="B35" s="212" t="str">
        <f>'04'!B35</f>
        <v>H Hồng Ngự</v>
      </c>
      <c r="C35" s="506">
        <v>49497081</v>
      </c>
      <c r="D35" s="506">
        <v>32716752</v>
      </c>
      <c r="E35" s="506">
        <v>16780329</v>
      </c>
      <c r="F35" s="506">
        <v>3412</v>
      </c>
      <c r="G35" s="506">
        <v>0</v>
      </c>
      <c r="H35" s="506">
        <v>49493669</v>
      </c>
      <c r="I35" s="506">
        <v>28464100</v>
      </c>
      <c r="J35" s="506">
        <v>6119417</v>
      </c>
      <c r="K35" s="506">
        <v>4909287</v>
      </c>
      <c r="L35" s="506">
        <v>1210130</v>
      </c>
      <c r="M35" s="506">
        <v>0</v>
      </c>
      <c r="N35" s="506">
        <v>22344683</v>
      </c>
      <c r="O35" s="506">
        <v>0</v>
      </c>
      <c r="P35" s="506">
        <v>0</v>
      </c>
      <c r="Q35" s="506">
        <v>19283601</v>
      </c>
      <c r="R35" s="506">
        <v>1745968</v>
      </c>
      <c r="S35" s="506">
        <v>0</v>
      </c>
      <c r="T35" s="506">
        <v>43374252</v>
      </c>
      <c r="U35" s="507">
        <f t="shared" si="1"/>
        <v>0.21498719439574762</v>
      </c>
      <c r="V35" s="510"/>
      <c r="W35" s="510"/>
      <c r="X35" s="510"/>
    </row>
    <row r="36" spans="1:24" s="132" customFormat="1" ht="15.75" customHeight="1">
      <c r="A36" s="214" t="str">
        <f>'04'!A36</f>
        <v>1</v>
      </c>
      <c r="B36" s="215" t="str">
        <f>'04'!B36</f>
        <v>Trịnh Văn Tươm</v>
      </c>
      <c r="C36" s="512">
        <v>13500</v>
      </c>
      <c r="D36" s="216">
        <v>2000</v>
      </c>
      <c r="E36" s="216">
        <v>11500</v>
      </c>
      <c r="F36" s="216"/>
      <c r="G36" s="216"/>
      <c r="H36" s="512">
        <v>13500</v>
      </c>
      <c r="I36" s="512">
        <v>13500</v>
      </c>
      <c r="J36" s="512">
        <v>11500</v>
      </c>
      <c r="K36" s="216">
        <v>11500</v>
      </c>
      <c r="L36" s="216"/>
      <c r="M36" s="216">
        <v>0</v>
      </c>
      <c r="N36" s="216">
        <v>2000</v>
      </c>
      <c r="O36" s="216">
        <v>0</v>
      </c>
      <c r="P36" s="216">
        <v>0</v>
      </c>
      <c r="Q36" s="216"/>
      <c r="R36" s="216"/>
      <c r="S36" s="216"/>
      <c r="T36" s="506">
        <v>2000</v>
      </c>
      <c r="U36" s="507">
        <f t="shared" si="1"/>
        <v>0.8518518518518519</v>
      </c>
      <c r="V36" s="217"/>
      <c r="W36" s="217"/>
      <c r="X36" s="217"/>
    </row>
    <row r="37" spans="1:24" s="132" customFormat="1" ht="15.75" customHeight="1">
      <c r="A37" s="214" t="str">
        <f>'04'!A37</f>
        <v>2</v>
      </c>
      <c r="B37" s="215" t="str">
        <f>'04'!B37</f>
        <v>Nguyễn Văn Thế</v>
      </c>
      <c r="C37" s="512">
        <v>30166194</v>
      </c>
      <c r="D37" s="216">
        <v>17115016</v>
      </c>
      <c r="E37" s="216">
        <v>13051178</v>
      </c>
      <c r="F37" s="216"/>
      <c r="G37" s="216"/>
      <c r="H37" s="512">
        <v>30166194</v>
      </c>
      <c r="I37" s="512">
        <v>15092767</v>
      </c>
      <c r="J37" s="512">
        <v>1822146</v>
      </c>
      <c r="K37" s="216">
        <v>748016</v>
      </c>
      <c r="L37" s="216">
        <v>1074130</v>
      </c>
      <c r="M37" s="216">
        <v>0</v>
      </c>
      <c r="N37" s="216">
        <v>13270621</v>
      </c>
      <c r="O37" s="216">
        <v>0</v>
      </c>
      <c r="P37" s="216">
        <v>0</v>
      </c>
      <c r="Q37" s="216">
        <v>13327459</v>
      </c>
      <c r="R37" s="216">
        <v>1745968</v>
      </c>
      <c r="S37" s="216"/>
      <c r="T37" s="506">
        <v>28344048</v>
      </c>
      <c r="U37" s="507">
        <f t="shared" si="1"/>
        <v>0.12072975088000762</v>
      </c>
      <c r="V37" s="217"/>
      <c r="W37" s="217"/>
      <c r="X37" s="217"/>
    </row>
    <row r="38" spans="1:24" s="132" customFormat="1" ht="15.75" customHeight="1">
      <c r="A38" s="214" t="str">
        <f>'04'!A38</f>
        <v>3</v>
      </c>
      <c r="B38" s="215" t="str">
        <f>'04'!B38</f>
        <v>Trương Văn Xuân</v>
      </c>
      <c r="C38" s="512">
        <v>10700261</v>
      </c>
      <c r="D38" s="216">
        <v>9475485</v>
      </c>
      <c r="E38" s="216">
        <v>1224776</v>
      </c>
      <c r="F38" s="216"/>
      <c r="G38" s="216"/>
      <c r="H38" s="512">
        <v>10700261</v>
      </c>
      <c r="I38" s="512">
        <v>6733000</v>
      </c>
      <c r="J38" s="512">
        <v>1607320</v>
      </c>
      <c r="K38" s="216">
        <v>1471320</v>
      </c>
      <c r="L38" s="216">
        <v>136000</v>
      </c>
      <c r="M38" s="216">
        <v>0</v>
      </c>
      <c r="N38" s="216">
        <v>5125680</v>
      </c>
      <c r="O38" s="216">
        <v>0</v>
      </c>
      <c r="P38" s="216">
        <v>0</v>
      </c>
      <c r="Q38" s="216">
        <v>3967261</v>
      </c>
      <c r="R38" s="216"/>
      <c r="S38" s="216"/>
      <c r="T38" s="506">
        <v>9092941</v>
      </c>
      <c r="U38" s="507">
        <f t="shared" si="1"/>
        <v>0.23872270904500223</v>
      </c>
      <c r="V38" s="217"/>
      <c r="W38" s="217"/>
      <c r="X38" s="217"/>
    </row>
    <row r="39" spans="1:24" s="132" customFormat="1" ht="15.75">
      <c r="A39" s="214" t="str">
        <f>'04'!A39</f>
        <v>4</v>
      </c>
      <c r="B39" s="215" t="str">
        <f>'04'!B39</f>
        <v>Trần Mỹ Phương</v>
      </c>
      <c r="C39" s="512">
        <v>8617126</v>
      </c>
      <c r="D39" s="216">
        <v>6124251</v>
      </c>
      <c r="E39" s="216">
        <v>2492875</v>
      </c>
      <c r="F39" s="216">
        <v>3412</v>
      </c>
      <c r="G39" s="216"/>
      <c r="H39" s="512">
        <v>8613714</v>
      </c>
      <c r="I39" s="512">
        <v>6624833</v>
      </c>
      <c r="J39" s="512">
        <v>2678451</v>
      </c>
      <c r="K39" s="216">
        <v>2678451</v>
      </c>
      <c r="L39" s="216"/>
      <c r="M39" s="216">
        <v>0</v>
      </c>
      <c r="N39" s="216">
        <v>3946382</v>
      </c>
      <c r="O39" s="216">
        <v>0</v>
      </c>
      <c r="P39" s="216">
        <v>0</v>
      </c>
      <c r="Q39" s="216">
        <v>1988881</v>
      </c>
      <c r="R39" s="216"/>
      <c r="S39" s="216"/>
      <c r="T39" s="506">
        <v>5935263</v>
      </c>
      <c r="U39" s="507">
        <f t="shared" si="1"/>
        <v>0.4043046820953826</v>
      </c>
      <c r="V39" s="217"/>
      <c r="W39" s="217"/>
      <c r="X39" s="217"/>
    </row>
    <row r="40" spans="1:24" s="130" customFormat="1" ht="15.75" customHeight="1">
      <c r="A40" s="370" t="str">
        <f>'04'!A40</f>
        <v>…</v>
      </c>
      <c r="B40" s="371" t="str">
        <f>'04'!B40</f>
        <v>….</v>
      </c>
      <c r="C40" s="513">
        <v>0</v>
      </c>
      <c r="D40" s="513">
        <v>0</v>
      </c>
      <c r="E40" s="513">
        <v>0</v>
      </c>
      <c r="F40" s="513">
        <v>0</v>
      </c>
      <c r="G40" s="513">
        <v>0</v>
      </c>
      <c r="H40" s="513">
        <v>0</v>
      </c>
      <c r="I40" s="513">
        <v>0</v>
      </c>
      <c r="J40" s="513">
        <v>0</v>
      </c>
      <c r="K40" s="513">
        <v>0</v>
      </c>
      <c r="L40" s="513">
        <v>0</v>
      </c>
      <c r="M40" s="513">
        <v>0</v>
      </c>
      <c r="N40" s="513">
        <v>0</v>
      </c>
      <c r="O40" s="513">
        <v>0</v>
      </c>
      <c r="P40" s="513">
        <v>0</v>
      </c>
      <c r="Q40" s="513">
        <v>0</v>
      </c>
      <c r="R40" s="513">
        <v>0</v>
      </c>
      <c r="S40" s="513">
        <v>0</v>
      </c>
      <c r="T40" s="513">
        <v>0</v>
      </c>
      <c r="U40" s="514"/>
      <c r="V40" s="290"/>
      <c r="W40" s="290"/>
      <c r="X40" s="290"/>
    </row>
    <row r="41" spans="1:24" s="132" customFormat="1" ht="15.75">
      <c r="A41" s="195" t="str">
        <f>'04'!A41</f>
        <v>IV</v>
      </c>
      <c r="B41" s="212" t="str">
        <f>'04'!B41</f>
        <v>H Tam Nông</v>
      </c>
      <c r="C41" s="506">
        <v>111955372</v>
      </c>
      <c r="D41" s="506">
        <v>81475065</v>
      </c>
      <c r="E41" s="506">
        <v>30480307</v>
      </c>
      <c r="F41" s="506">
        <v>1839559</v>
      </c>
      <c r="G41" s="506">
        <v>0</v>
      </c>
      <c r="H41" s="506">
        <v>110115813</v>
      </c>
      <c r="I41" s="506">
        <v>51692337</v>
      </c>
      <c r="J41" s="506">
        <v>10075589</v>
      </c>
      <c r="K41" s="506">
        <v>9314045</v>
      </c>
      <c r="L41" s="506">
        <v>761544</v>
      </c>
      <c r="M41" s="506">
        <v>0</v>
      </c>
      <c r="N41" s="506">
        <v>41616748</v>
      </c>
      <c r="O41" s="506">
        <v>0</v>
      </c>
      <c r="P41" s="506">
        <v>0</v>
      </c>
      <c r="Q41" s="506">
        <v>36220658</v>
      </c>
      <c r="R41" s="506">
        <v>22202818</v>
      </c>
      <c r="S41" s="506">
        <v>0</v>
      </c>
      <c r="T41" s="506">
        <v>100040224</v>
      </c>
      <c r="U41" s="507">
        <f t="shared" si="1"/>
        <v>0.19491455764516896</v>
      </c>
      <c r="V41" s="508"/>
      <c r="W41" s="508"/>
      <c r="X41" s="508"/>
    </row>
    <row r="42" spans="1:24" s="132" customFormat="1" ht="15.75">
      <c r="A42" s="214" t="str">
        <f>'04'!A42</f>
        <v>1</v>
      </c>
      <c r="B42" s="215" t="str">
        <f>'04'!B42</f>
        <v>Nguyễn Ngọc Phú</v>
      </c>
      <c r="C42" s="512">
        <v>25772130</v>
      </c>
      <c r="D42" s="216">
        <v>17224633</v>
      </c>
      <c r="E42" s="216">
        <v>8547497</v>
      </c>
      <c r="F42" s="216">
        <v>1829138</v>
      </c>
      <c r="G42" s="216"/>
      <c r="H42" s="512">
        <v>23942992</v>
      </c>
      <c r="I42" s="512">
        <v>10948254</v>
      </c>
      <c r="J42" s="512">
        <v>2012366</v>
      </c>
      <c r="K42" s="216">
        <v>1394012</v>
      </c>
      <c r="L42" s="216">
        <v>618354</v>
      </c>
      <c r="M42" s="216">
        <v>0</v>
      </c>
      <c r="N42" s="216">
        <v>8935888</v>
      </c>
      <c r="O42" s="216">
        <v>0</v>
      </c>
      <c r="P42" s="216">
        <v>0</v>
      </c>
      <c r="Q42" s="216">
        <v>5620729</v>
      </c>
      <c r="R42" s="216">
        <v>7374009</v>
      </c>
      <c r="S42" s="216">
        <v>0</v>
      </c>
      <c r="T42" s="506">
        <v>21930626</v>
      </c>
      <c r="U42" s="507">
        <f t="shared" si="1"/>
        <v>0.18380702530284737</v>
      </c>
      <c r="V42" s="217"/>
      <c r="W42" s="217"/>
      <c r="X42" s="217"/>
    </row>
    <row r="43" spans="1:24" s="132" customFormat="1" ht="15.75">
      <c r="A43" s="214" t="str">
        <f>'04'!A43</f>
        <v>2</v>
      </c>
      <c r="B43" s="215" t="str">
        <f>'04'!B43</f>
        <v>Trần Công Hiệp</v>
      </c>
      <c r="C43" s="512">
        <v>33156744</v>
      </c>
      <c r="D43" s="216">
        <v>24233943</v>
      </c>
      <c r="E43" s="216">
        <v>8922801</v>
      </c>
      <c r="F43" s="216">
        <v>0</v>
      </c>
      <c r="G43" s="216"/>
      <c r="H43" s="512">
        <v>33156744</v>
      </c>
      <c r="I43" s="512">
        <v>15121503</v>
      </c>
      <c r="J43" s="512">
        <v>3968085</v>
      </c>
      <c r="K43" s="216">
        <v>3960348</v>
      </c>
      <c r="L43" s="216">
        <v>7737</v>
      </c>
      <c r="M43" s="216">
        <v>0</v>
      </c>
      <c r="N43" s="216">
        <v>11153418</v>
      </c>
      <c r="O43" s="216">
        <v>0</v>
      </c>
      <c r="P43" s="216">
        <v>0</v>
      </c>
      <c r="Q43" s="216">
        <v>8894071</v>
      </c>
      <c r="R43" s="216">
        <v>9141170</v>
      </c>
      <c r="S43" s="216">
        <v>0</v>
      </c>
      <c r="T43" s="506">
        <v>29188659</v>
      </c>
      <c r="U43" s="507">
        <f t="shared" si="1"/>
        <v>0.26241339898553734</v>
      </c>
      <c r="V43" s="217"/>
      <c r="W43" s="217"/>
      <c r="X43" s="217"/>
    </row>
    <row r="44" spans="1:24" s="132" customFormat="1" ht="15.75">
      <c r="A44" s="214" t="str">
        <f>'04'!A44</f>
        <v>3 </v>
      </c>
      <c r="B44" s="215" t="str">
        <f>'04'!B44</f>
        <v>Huỳnh Công Tân</v>
      </c>
      <c r="C44" s="512">
        <v>9831482</v>
      </c>
      <c r="D44" s="216">
        <v>8746587</v>
      </c>
      <c r="E44" s="216">
        <v>1084895</v>
      </c>
      <c r="F44" s="216">
        <v>0</v>
      </c>
      <c r="G44" s="216"/>
      <c r="H44" s="512">
        <v>9831482</v>
      </c>
      <c r="I44" s="512">
        <v>2565237</v>
      </c>
      <c r="J44" s="512">
        <v>608655</v>
      </c>
      <c r="K44" s="216">
        <v>608655</v>
      </c>
      <c r="L44" s="216">
        <v>0</v>
      </c>
      <c r="M44" s="216">
        <v>0</v>
      </c>
      <c r="N44" s="216">
        <v>1956582</v>
      </c>
      <c r="O44" s="216">
        <v>0</v>
      </c>
      <c r="P44" s="216">
        <v>0</v>
      </c>
      <c r="Q44" s="216">
        <v>7266245</v>
      </c>
      <c r="R44" s="216">
        <v>0</v>
      </c>
      <c r="S44" s="216">
        <v>0</v>
      </c>
      <c r="T44" s="506">
        <v>9222827</v>
      </c>
      <c r="U44" s="507">
        <f t="shared" si="1"/>
        <v>0.2372704744240006</v>
      </c>
      <c r="V44" s="217"/>
      <c r="W44" s="217"/>
      <c r="X44" s="217"/>
    </row>
    <row r="45" spans="1:24" s="132" customFormat="1" ht="15.75">
      <c r="A45" s="214" t="str">
        <f>'04'!A45</f>
        <v>4</v>
      </c>
      <c r="B45" s="215" t="str">
        <f>'04'!B45</f>
        <v>Võ Minh Dũng</v>
      </c>
      <c r="C45" s="512">
        <v>21772681</v>
      </c>
      <c r="D45" s="216">
        <v>15974134</v>
      </c>
      <c r="E45" s="216">
        <v>5798547</v>
      </c>
      <c r="F45" s="216">
        <v>0</v>
      </c>
      <c r="G45" s="216"/>
      <c r="H45" s="512">
        <v>21772681</v>
      </c>
      <c r="I45" s="512">
        <v>10048628</v>
      </c>
      <c r="J45" s="512">
        <v>1257491</v>
      </c>
      <c r="K45" s="216">
        <v>1257491</v>
      </c>
      <c r="L45" s="216">
        <v>0</v>
      </c>
      <c r="M45" s="216">
        <v>0</v>
      </c>
      <c r="N45" s="216">
        <v>8791137</v>
      </c>
      <c r="O45" s="216">
        <v>0</v>
      </c>
      <c r="P45" s="216">
        <v>0</v>
      </c>
      <c r="Q45" s="216">
        <v>11724053</v>
      </c>
      <c r="R45" s="216">
        <v>0</v>
      </c>
      <c r="S45" s="216">
        <v>0</v>
      </c>
      <c r="T45" s="506">
        <v>20515190</v>
      </c>
      <c r="U45" s="507">
        <f t="shared" si="1"/>
        <v>0.12514056645345017</v>
      </c>
      <c r="V45" s="217"/>
      <c r="W45" s="217"/>
      <c r="X45" s="217"/>
    </row>
    <row r="46" spans="1:24" s="132" customFormat="1" ht="15.75">
      <c r="A46" s="214" t="str">
        <f>'04'!A46</f>
        <v>5</v>
      </c>
      <c r="B46" s="215" t="str">
        <f>'04'!B46</f>
        <v>Trần Trọng Quyết</v>
      </c>
      <c r="C46" s="512">
        <v>21422335</v>
      </c>
      <c r="D46" s="216">
        <v>15295768</v>
      </c>
      <c r="E46" s="216">
        <v>6126567</v>
      </c>
      <c r="F46" s="216">
        <v>10421</v>
      </c>
      <c r="G46" s="216"/>
      <c r="H46" s="512">
        <v>21411914</v>
      </c>
      <c r="I46" s="512">
        <v>13008715</v>
      </c>
      <c r="J46" s="512">
        <v>2228992</v>
      </c>
      <c r="K46" s="216">
        <v>2093539</v>
      </c>
      <c r="L46" s="216">
        <v>135453</v>
      </c>
      <c r="M46" s="216">
        <v>0</v>
      </c>
      <c r="N46" s="216">
        <v>10779723</v>
      </c>
      <c r="O46" s="216">
        <v>0</v>
      </c>
      <c r="P46" s="216">
        <v>0</v>
      </c>
      <c r="Q46" s="216">
        <v>2715560</v>
      </c>
      <c r="R46" s="216">
        <v>5687639</v>
      </c>
      <c r="S46" s="216">
        <v>0</v>
      </c>
      <c r="T46" s="506">
        <v>19182922</v>
      </c>
      <c r="U46" s="507">
        <f t="shared" si="1"/>
        <v>0.17134605531753136</v>
      </c>
      <c r="V46" s="217"/>
      <c r="W46" s="217"/>
      <c r="X46" s="217"/>
    </row>
    <row r="47" spans="1:24" s="338" customFormat="1" ht="15.75">
      <c r="A47" s="335" t="str">
        <f>'04'!A47</f>
        <v>…</v>
      </c>
      <c r="B47" s="336"/>
      <c r="C47" s="509">
        <v>0</v>
      </c>
      <c r="D47" s="509">
        <v>0</v>
      </c>
      <c r="E47" s="509">
        <v>0</v>
      </c>
      <c r="F47" s="509">
        <v>0</v>
      </c>
      <c r="G47" s="509">
        <v>0</v>
      </c>
      <c r="H47" s="509">
        <v>0</v>
      </c>
      <c r="I47" s="509">
        <v>0</v>
      </c>
      <c r="J47" s="509">
        <v>0</v>
      </c>
      <c r="K47" s="509">
        <v>0</v>
      </c>
      <c r="L47" s="509">
        <v>0</v>
      </c>
      <c r="M47" s="509">
        <v>0</v>
      </c>
      <c r="N47" s="509">
        <v>0</v>
      </c>
      <c r="O47" s="509">
        <v>0</v>
      </c>
      <c r="P47" s="509">
        <v>0</v>
      </c>
      <c r="Q47" s="509">
        <v>0</v>
      </c>
      <c r="R47" s="509">
        <v>0</v>
      </c>
      <c r="S47" s="509">
        <v>0</v>
      </c>
      <c r="T47" s="509">
        <v>0</v>
      </c>
      <c r="U47" s="511"/>
      <c r="V47" s="337"/>
      <c r="W47" s="337"/>
      <c r="X47" s="337"/>
    </row>
    <row r="48" spans="1:24" s="134" customFormat="1" ht="15.75" customHeight="1">
      <c r="A48" s="195" t="str">
        <f>'04'!A48</f>
        <v>V</v>
      </c>
      <c r="B48" s="212" t="str">
        <f>'04'!B48</f>
        <v>H Thanh Bình</v>
      </c>
      <c r="C48" s="506">
        <v>56430796</v>
      </c>
      <c r="D48" s="506">
        <v>42458673</v>
      </c>
      <c r="E48" s="506">
        <v>13972123</v>
      </c>
      <c r="F48" s="506">
        <v>17942</v>
      </c>
      <c r="G48" s="506">
        <v>0</v>
      </c>
      <c r="H48" s="506">
        <v>56412854</v>
      </c>
      <c r="I48" s="506">
        <v>29430337</v>
      </c>
      <c r="J48" s="506">
        <v>1976674</v>
      </c>
      <c r="K48" s="506">
        <v>1886346</v>
      </c>
      <c r="L48" s="506">
        <v>90328</v>
      </c>
      <c r="M48" s="506">
        <v>0</v>
      </c>
      <c r="N48" s="506">
        <v>26871850</v>
      </c>
      <c r="O48" s="506">
        <v>581813</v>
      </c>
      <c r="P48" s="506">
        <v>0</v>
      </c>
      <c r="Q48" s="506">
        <v>20509455</v>
      </c>
      <c r="R48" s="506">
        <v>6473062</v>
      </c>
      <c r="S48" s="506">
        <v>0</v>
      </c>
      <c r="T48" s="506">
        <v>54436180</v>
      </c>
      <c r="U48" s="507">
        <f t="shared" si="1"/>
        <v>0.06716450443635763</v>
      </c>
      <c r="V48" s="510"/>
      <c r="W48" s="510"/>
      <c r="X48" s="510"/>
    </row>
    <row r="49" spans="1:24" s="132" customFormat="1" ht="15.75" customHeight="1">
      <c r="A49" s="214">
        <f>'04'!A49</f>
        <v>1</v>
      </c>
      <c r="B49" s="215" t="str">
        <f>'04'!B49</f>
        <v>Nguyễn Minh Thiện</v>
      </c>
      <c r="C49" s="512">
        <v>6900</v>
      </c>
      <c r="D49" s="216"/>
      <c r="E49" s="216">
        <v>6900</v>
      </c>
      <c r="F49" s="216"/>
      <c r="G49" s="216"/>
      <c r="H49" s="512">
        <v>6900</v>
      </c>
      <c r="I49" s="512">
        <v>6900</v>
      </c>
      <c r="J49" s="512">
        <v>6900</v>
      </c>
      <c r="K49" s="216">
        <v>6900</v>
      </c>
      <c r="L49" s="216"/>
      <c r="M49" s="216"/>
      <c r="N49" s="216"/>
      <c r="O49" s="216"/>
      <c r="P49" s="216"/>
      <c r="Q49" s="216"/>
      <c r="R49" s="216"/>
      <c r="S49" s="216"/>
      <c r="T49" s="506">
        <v>0</v>
      </c>
      <c r="U49" s="507">
        <f t="shared" si="1"/>
        <v>1</v>
      </c>
      <c r="V49" s="217"/>
      <c r="W49" s="217"/>
      <c r="X49" s="217"/>
    </row>
    <row r="50" spans="1:24" s="132" customFormat="1" ht="15.75" customHeight="1">
      <c r="A50" s="214">
        <f>'04'!A50</f>
        <v>2</v>
      </c>
      <c r="B50" s="215" t="str">
        <f>'04'!B50</f>
        <v>Phan  Văn Nghiêm</v>
      </c>
      <c r="C50" s="512">
        <v>6727210</v>
      </c>
      <c r="D50" s="216">
        <v>3380528</v>
      </c>
      <c r="E50" s="216">
        <v>3346682</v>
      </c>
      <c r="F50" s="216"/>
      <c r="G50" s="216"/>
      <c r="H50" s="512">
        <v>6727210</v>
      </c>
      <c r="I50" s="512">
        <v>5054194</v>
      </c>
      <c r="J50" s="512">
        <v>472531</v>
      </c>
      <c r="K50" s="216">
        <v>399531</v>
      </c>
      <c r="L50" s="216">
        <v>73000</v>
      </c>
      <c r="M50" s="216"/>
      <c r="N50" s="216">
        <v>4419271</v>
      </c>
      <c r="O50" s="216">
        <v>162392</v>
      </c>
      <c r="P50" s="216"/>
      <c r="Q50" s="216">
        <v>1673016</v>
      </c>
      <c r="R50" s="216"/>
      <c r="S50" s="216"/>
      <c r="T50" s="506">
        <v>6254679</v>
      </c>
      <c r="U50" s="507">
        <f t="shared" si="1"/>
        <v>0.09349284970066443</v>
      </c>
      <c r="V50" s="217"/>
      <c r="W50" s="217"/>
      <c r="X50" s="217"/>
    </row>
    <row r="51" spans="1:24" s="132" customFormat="1" ht="15.75" customHeight="1">
      <c r="A51" s="214">
        <f>'04'!A51</f>
        <v>3</v>
      </c>
      <c r="B51" s="215" t="str">
        <f>'04'!B51</f>
        <v>Nguyễn Văn Hiền</v>
      </c>
      <c r="C51" s="512">
        <v>16285447</v>
      </c>
      <c r="D51" s="216">
        <v>13166931</v>
      </c>
      <c r="E51" s="216">
        <v>3118516</v>
      </c>
      <c r="F51" s="216"/>
      <c r="G51" s="216"/>
      <c r="H51" s="512">
        <v>16285447</v>
      </c>
      <c r="I51" s="512">
        <v>6956801</v>
      </c>
      <c r="J51" s="512">
        <v>737002</v>
      </c>
      <c r="K51" s="216">
        <v>737002</v>
      </c>
      <c r="L51" s="216"/>
      <c r="M51" s="216"/>
      <c r="N51" s="216">
        <v>5800378</v>
      </c>
      <c r="O51" s="216">
        <v>419421</v>
      </c>
      <c r="P51" s="216"/>
      <c r="Q51" s="216">
        <v>8934281</v>
      </c>
      <c r="R51" s="216">
        <v>394365</v>
      </c>
      <c r="S51" s="216"/>
      <c r="T51" s="506">
        <v>15548445</v>
      </c>
      <c r="U51" s="507">
        <f t="shared" si="1"/>
        <v>0.10593978467976876</v>
      </c>
      <c r="V51" s="217"/>
      <c r="W51" s="217"/>
      <c r="X51" s="217"/>
    </row>
    <row r="52" spans="1:24" s="132" customFormat="1" ht="15.75" customHeight="1">
      <c r="A52" s="214">
        <f>'04'!A52</f>
        <v>4</v>
      </c>
      <c r="B52" s="215" t="str">
        <f>'04'!B52</f>
        <v>Phạm Văn Tùng</v>
      </c>
      <c r="C52" s="512">
        <v>15258810</v>
      </c>
      <c r="D52" s="216">
        <v>13414168</v>
      </c>
      <c r="E52" s="216">
        <v>1844642</v>
      </c>
      <c r="F52" s="216">
        <v>300</v>
      </c>
      <c r="G52" s="216"/>
      <c r="H52" s="512">
        <v>15258510</v>
      </c>
      <c r="I52" s="512">
        <v>5201581</v>
      </c>
      <c r="J52" s="512">
        <v>218596</v>
      </c>
      <c r="K52" s="216">
        <v>216546</v>
      </c>
      <c r="L52" s="216">
        <v>2050</v>
      </c>
      <c r="M52" s="216"/>
      <c r="N52" s="216">
        <v>4982985</v>
      </c>
      <c r="O52" s="216"/>
      <c r="P52" s="216"/>
      <c r="Q52" s="216">
        <v>6092209</v>
      </c>
      <c r="R52" s="216">
        <v>3964720</v>
      </c>
      <c r="S52" s="216"/>
      <c r="T52" s="506">
        <v>15039914</v>
      </c>
      <c r="U52" s="507">
        <f t="shared" si="1"/>
        <v>0.042024915117153804</v>
      </c>
      <c r="V52" s="217"/>
      <c r="W52" s="217"/>
      <c r="X52" s="217"/>
    </row>
    <row r="53" spans="1:24" s="132" customFormat="1" ht="15.75" customHeight="1">
      <c r="A53" s="214">
        <f>'04'!A53</f>
        <v>5</v>
      </c>
      <c r="B53" s="215" t="str">
        <f>'04'!B53</f>
        <v>Phạm Thị Mỹ Linh</v>
      </c>
      <c r="C53" s="512">
        <v>10050730</v>
      </c>
      <c r="D53" s="216">
        <v>5434178</v>
      </c>
      <c r="E53" s="216">
        <v>4616552</v>
      </c>
      <c r="F53" s="216">
        <v>17642</v>
      </c>
      <c r="G53" s="216"/>
      <c r="H53" s="512">
        <v>10033088</v>
      </c>
      <c r="I53" s="512">
        <v>4863490</v>
      </c>
      <c r="J53" s="512">
        <v>453449</v>
      </c>
      <c r="K53" s="216">
        <v>438171</v>
      </c>
      <c r="L53" s="216">
        <v>15278</v>
      </c>
      <c r="M53" s="216"/>
      <c r="N53" s="216">
        <v>4410041</v>
      </c>
      <c r="O53" s="216"/>
      <c r="P53" s="216"/>
      <c r="Q53" s="216">
        <v>3055621</v>
      </c>
      <c r="R53" s="216">
        <v>2113977</v>
      </c>
      <c r="S53" s="216"/>
      <c r="T53" s="506">
        <v>9579639</v>
      </c>
      <c r="U53" s="507">
        <f>IF(I53&lt;&gt;0,J53/I53,"")</f>
        <v>0.09323531044579099</v>
      </c>
      <c r="V53" s="217"/>
      <c r="W53" s="217"/>
      <c r="X53" s="217"/>
    </row>
    <row r="54" spans="1:24" s="132" customFormat="1" ht="15.75">
      <c r="A54" s="214">
        <f>'04'!A54</f>
        <v>6</v>
      </c>
      <c r="B54" s="215" t="str">
        <f>'04'!B54</f>
        <v>Lê Trọng Trưởng</v>
      </c>
      <c r="C54" s="512">
        <v>8101699</v>
      </c>
      <c r="D54" s="216">
        <v>7062868</v>
      </c>
      <c r="E54" s="216">
        <v>1038831</v>
      </c>
      <c r="F54" s="216"/>
      <c r="G54" s="216"/>
      <c r="H54" s="512">
        <v>8101699</v>
      </c>
      <c r="I54" s="512">
        <v>7347371</v>
      </c>
      <c r="J54" s="512">
        <v>88196</v>
      </c>
      <c r="K54" s="216">
        <v>88196</v>
      </c>
      <c r="L54" s="216"/>
      <c r="M54" s="216"/>
      <c r="N54" s="216">
        <v>7259175</v>
      </c>
      <c r="O54" s="216"/>
      <c r="P54" s="216"/>
      <c r="Q54" s="216">
        <v>754328</v>
      </c>
      <c r="R54" s="216"/>
      <c r="S54" s="216"/>
      <c r="T54" s="506">
        <v>8013503</v>
      </c>
      <c r="U54" s="507">
        <f t="shared" si="1"/>
        <v>0.012003749368311467</v>
      </c>
      <c r="V54" s="217"/>
      <c r="W54" s="217"/>
      <c r="X54" s="217"/>
    </row>
    <row r="55" spans="1:24" s="338" customFormat="1" ht="15.75" customHeight="1">
      <c r="A55" s="335" t="str">
        <f>'04'!A55</f>
        <v>…</v>
      </c>
      <c r="B55" s="336" t="str">
        <f>'04'!B55</f>
        <v>….</v>
      </c>
      <c r="C55" s="509">
        <v>0</v>
      </c>
      <c r="D55" s="509">
        <v>0</v>
      </c>
      <c r="E55" s="509">
        <v>0</v>
      </c>
      <c r="F55" s="509">
        <v>0</v>
      </c>
      <c r="G55" s="509">
        <v>0</v>
      </c>
      <c r="H55" s="509">
        <v>0</v>
      </c>
      <c r="I55" s="509">
        <v>0</v>
      </c>
      <c r="J55" s="509">
        <v>0</v>
      </c>
      <c r="K55" s="509">
        <v>0</v>
      </c>
      <c r="L55" s="509">
        <v>0</v>
      </c>
      <c r="M55" s="509">
        <v>0</v>
      </c>
      <c r="N55" s="509">
        <v>0</v>
      </c>
      <c r="O55" s="509">
        <v>0</v>
      </c>
      <c r="P55" s="509">
        <v>0</v>
      </c>
      <c r="Q55" s="509">
        <v>0</v>
      </c>
      <c r="R55" s="509">
        <v>0</v>
      </c>
      <c r="S55" s="509">
        <v>0</v>
      </c>
      <c r="T55" s="509">
        <v>0</v>
      </c>
      <c r="U55" s="511"/>
      <c r="V55" s="337"/>
      <c r="W55" s="337"/>
      <c r="X55" s="337"/>
    </row>
    <row r="56" spans="1:24" s="132" customFormat="1" ht="15.75">
      <c r="A56" s="195" t="str">
        <f>'04'!A56</f>
        <v>VI</v>
      </c>
      <c r="B56" s="212" t="str">
        <f>'04'!B56</f>
        <v>TP Cao Lãnh</v>
      </c>
      <c r="C56" s="506">
        <v>164125728</v>
      </c>
      <c r="D56" s="506">
        <v>138023373</v>
      </c>
      <c r="E56" s="506">
        <v>26102355</v>
      </c>
      <c r="F56" s="506">
        <v>3060678</v>
      </c>
      <c r="G56" s="506">
        <v>0</v>
      </c>
      <c r="H56" s="506">
        <v>161065050</v>
      </c>
      <c r="I56" s="506">
        <v>62960887</v>
      </c>
      <c r="J56" s="506">
        <v>15511339</v>
      </c>
      <c r="K56" s="506">
        <v>11483318</v>
      </c>
      <c r="L56" s="506">
        <v>4028021</v>
      </c>
      <c r="M56" s="506">
        <v>0</v>
      </c>
      <c r="N56" s="506">
        <v>46843020</v>
      </c>
      <c r="O56" s="506">
        <v>606528</v>
      </c>
      <c r="P56" s="506">
        <v>0</v>
      </c>
      <c r="Q56" s="506">
        <v>97350662</v>
      </c>
      <c r="R56" s="506">
        <v>753501</v>
      </c>
      <c r="S56" s="506">
        <v>0</v>
      </c>
      <c r="T56" s="506">
        <v>145553711</v>
      </c>
      <c r="U56" s="507">
        <f t="shared" si="1"/>
        <v>0.2463646835216918</v>
      </c>
      <c r="V56" s="508"/>
      <c r="W56" s="508"/>
      <c r="X56" s="508"/>
    </row>
    <row r="57" spans="1:24" s="132" customFormat="1" ht="15.75">
      <c r="A57" s="214">
        <f>'04'!A57</f>
        <v>1</v>
      </c>
      <c r="B57" s="215" t="str">
        <f>'04'!B57</f>
        <v>Trần Văn Hiền</v>
      </c>
      <c r="C57" s="512">
        <v>21551618</v>
      </c>
      <c r="D57" s="216">
        <v>15666016</v>
      </c>
      <c r="E57" s="216">
        <v>5885602</v>
      </c>
      <c r="F57" s="216">
        <v>1109666</v>
      </c>
      <c r="G57" s="216"/>
      <c r="H57" s="512">
        <v>20441952</v>
      </c>
      <c r="I57" s="512">
        <v>11423212</v>
      </c>
      <c r="J57" s="512">
        <v>739725</v>
      </c>
      <c r="K57" s="216">
        <v>739725</v>
      </c>
      <c r="L57" s="216">
        <v>0</v>
      </c>
      <c r="M57" s="216">
        <v>0</v>
      </c>
      <c r="N57" s="216">
        <v>10683487</v>
      </c>
      <c r="O57" s="216">
        <v>0</v>
      </c>
      <c r="P57" s="216">
        <v>0</v>
      </c>
      <c r="Q57" s="216">
        <v>8476390</v>
      </c>
      <c r="R57" s="216">
        <v>542350</v>
      </c>
      <c r="S57" s="216">
        <v>0</v>
      </c>
      <c r="T57" s="506">
        <v>19702227</v>
      </c>
      <c r="U57" s="507">
        <f t="shared" si="1"/>
        <v>0.06475630496921532</v>
      </c>
      <c r="V57" s="217"/>
      <c r="W57" s="217"/>
      <c r="X57" s="217"/>
    </row>
    <row r="58" spans="1:24" s="132" customFormat="1" ht="15.75">
      <c r="A58" s="214">
        <f>'04'!A58</f>
        <v>2</v>
      </c>
      <c r="B58" s="215" t="str">
        <f>'04'!B58</f>
        <v>Trần Lê Khã</v>
      </c>
      <c r="C58" s="512">
        <v>26531654</v>
      </c>
      <c r="D58" s="216">
        <v>18080982</v>
      </c>
      <c r="E58" s="216">
        <v>8450672</v>
      </c>
      <c r="F58" s="216">
        <v>1934522</v>
      </c>
      <c r="G58" s="216"/>
      <c r="H58" s="512">
        <v>24597132</v>
      </c>
      <c r="I58" s="512">
        <v>14495271</v>
      </c>
      <c r="J58" s="512">
        <v>1227673</v>
      </c>
      <c r="K58" s="216">
        <v>1161533</v>
      </c>
      <c r="L58" s="216">
        <v>66140</v>
      </c>
      <c r="M58" s="216">
        <v>0</v>
      </c>
      <c r="N58" s="216">
        <v>13267598</v>
      </c>
      <c r="O58" s="216">
        <v>0</v>
      </c>
      <c r="P58" s="216">
        <v>0</v>
      </c>
      <c r="Q58" s="216">
        <v>10101861</v>
      </c>
      <c r="R58" s="216">
        <v>0</v>
      </c>
      <c r="S58" s="216">
        <v>0</v>
      </c>
      <c r="T58" s="506">
        <v>23369459</v>
      </c>
      <c r="U58" s="507">
        <f t="shared" si="1"/>
        <v>0.08469472561085611</v>
      </c>
      <c r="V58" s="217"/>
      <c r="W58" s="217"/>
      <c r="X58" s="217"/>
    </row>
    <row r="59" spans="1:24" s="132" customFormat="1" ht="15.75">
      <c r="A59" s="214">
        <f>'04'!A59</f>
        <v>3</v>
      </c>
      <c r="B59" s="215" t="str">
        <f>'04'!B59</f>
        <v>Nguyễn Thanh Sơn</v>
      </c>
      <c r="C59" s="512">
        <v>8610923</v>
      </c>
      <c r="D59" s="216">
        <v>7248035</v>
      </c>
      <c r="E59" s="216">
        <v>1362888</v>
      </c>
      <c r="F59" s="216">
        <v>0</v>
      </c>
      <c r="G59" s="216"/>
      <c r="H59" s="512">
        <v>8610923</v>
      </c>
      <c r="I59" s="512">
        <v>5788857</v>
      </c>
      <c r="J59" s="512">
        <v>644005</v>
      </c>
      <c r="K59" s="216">
        <v>644005</v>
      </c>
      <c r="L59" s="216">
        <v>0</v>
      </c>
      <c r="M59" s="216">
        <v>0</v>
      </c>
      <c r="N59" s="216">
        <v>4589054</v>
      </c>
      <c r="O59" s="216">
        <v>555798</v>
      </c>
      <c r="P59" s="216">
        <v>0</v>
      </c>
      <c r="Q59" s="216">
        <v>2822066</v>
      </c>
      <c r="R59" s="216">
        <v>0</v>
      </c>
      <c r="S59" s="216">
        <v>0</v>
      </c>
      <c r="T59" s="506">
        <v>7966918</v>
      </c>
      <c r="U59" s="507">
        <f t="shared" si="1"/>
        <v>0.11124907732217258</v>
      </c>
      <c r="V59" s="217"/>
      <c r="W59" s="217"/>
      <c r="X59" s="217"/>
    </row>
    <row r="60" spans="1:24" s="132" customFormat="1" ht="15.75">
      <c r="A60" s="214">
        <f>'04'!A60</f>
        <v>4</v>
      </c>
      <c r="B60" s="215" t="str">
        <f>'04'!B60</f>
        <v>Nguyễn Trọng Tồn</v>
      </c>
      <c r="C60" s="512">
        <v>12410465</v>
      </c>
      <c r="D60" s="216">
        <v>9852350</v>
      </c>
      <c r="E60" s="216">
        <v>2558115</v>
      </c>
      <c r="F60" s="216">
        <v>200</v>
      </c>
      <c r="G60" s="216"/>
      <c r="H60" s="512">
        <v>12410265</v>
      </c>
      <c r="I60" s="512">
        <v>10258897</v>
      </c>
      <c r="J60" s="512">
        <v>5481620</v>
      </c>
      <c r="K60" s="216">
        <v>5429582</v>
      </c>
      <c r="L60" s="216">
        <v>52038</v>
      </c>
      <c r="M60" s="216">
        <v>0</v>
      </c>
      <c r="N60" s="216">
        <v>4726547</v>
      </c>
      <c r="O60" s="216">
        <v>50730</v>
      </c>
      <c r="P60" s="216">
        <v>0</v>
      </c>
      <c r="Q60" s="216">
        <v>2151368</v>
      </c>
      <c r="R60" s="216">
        <v>0</v>
      </c>
      <c r="S60" s="216">
        <v>0</v>
      </c>
      <c r="T60" s="506">
        <v>6928645</v>
      </c>
      <c r="U60" s="507">
        <f t="shared" si="1"/>
        <v>0.5343283980724244</v>
      </c>
      <c r="V60" s="217"/>
      <c r="W60" s="217"/>
      <c r="X60" s="217"/>
    </row>
    <row r="61" spans="1:24" s="132" customFormat="1" ht="15.75">
      <c r="A61" s="214">
        <f>'04'!A61</f>
        <v>5</v>
      </c>
      <c r="B61" s="215" t="str">
        <f>'04'!B61</f>
        <v>Trần Thị Thanh Thúy</v>
      </c>
      <c r="C61" s="512">
        <v>13793146</v>
      </c>
      <c r="D61" s="216">
        <v>8390869</v>
      </c>
      <c r="E61" s="216">
        <v>5402277</v>
      </c>
      <c r="F61" s="216">
        <v>0</v>
      </c>
      <c r="G61" s="216"/>
      <c r="H61" s="512">
        <v>13793146</v>
      </c>
      <c r="I61" s="512">
        <v>6974452</v>
      </c>
      <c r="J61" s="512">
        <v>4567703</v>
      </c>
      <c r="K61" s="216">
        <v>1557246</v>
      </c>
      <c r="L61" s="216">
        <v>3010457</v>
      </c>
      <c r="M61" s="216">
        <v>0</v>
      </c>
      <c r="N61" s="216">
        <v>2406749</v>
      </c>
      <c r="O61" s="216">
        <v>0</v>
      </c>
      <c r="P61" s="216">
        <v>0</v>
      </c>
      <c r="Q61" s="216">
        <v>6741694</v>
      </c>
      <c r="R61" s="216">
        <v>77000</v>
      </c>
      <c r="S61" s="216">
        <v>0</v>
      </c>
      <c r="T61" s="506">
        <v>9225443</v>
      </c>
      <c r="U61" s="507">
        <f t="shared" si="1"/>
        <v>0.6549192682091726</v>
      </c>
      <c r="V61" s="217"/>
      <c r="W61" s="217"/>
      <c r="X61" s="217"/>
    </row>
    <row r="62" spans="1:24" s="132" customFormat="1" ht="15.75">
      <c r="A62" s="214">
        <f>'04'!A62</f>
        <v>6</v>
      </c>
      <c r="B62" s="215" t="str">
        <f>'04'!B62</f>
        <v>Nguyễn Thị Lan Trinh</v>
      </c>
      <c r="C62" s="512">
        <v>41088546</v>
      </c>
      <c r="D62" s="216">
        <v>39832990</v>
      </c>
      <c r="E62" s="216">
        <v>1255556</v>
      </c>
      <c r="F62" s="216">
        <v>0</v>
      </c>
      <c r="G62" s="216"/>
      <c r="H62" s="512">
        <v>41088546</v>
      </c>
      <c r="I62" s="512">
        <v>5067529</v>
      </c>
      <c r="J62" s="512">
        <v>1059213</v>
      </c>
      <c r="K62" s="216">
        <v>159827</v>
      </c>
      <c r="L62" s="216">
        <v>899386</v>
      </c>
      <c r="M62" s="216">
        <v>0</v>
      </c>
      <c r="N62" s="216">
        <v>4008316</v>
      </c>
      <c r="O62" s="216">
        <v>0</v>
      </c>
      <c r="P62" s="216">
        <v>0</v>
      </c>
      <c r="Q62" s="216">
        <v>35886866</v>
      </c>
      <c r="R62" s="216">
        <v>134151</v>
      </c>
      <c r="S62" s="216">
        <v>0</v>
      </c>
      <c r="T62" s="506">
        <v>40029333</v>
      </c>
      <c r="U62" s="507">
        <f t="shared" si="1"/>
        <v>0.20901962277867575</v>
      </c>
      <c r="V62" s="217"/>
      <c r="W62" s="217"/>
      <c r="X62" s="217"/>
    </row>
    <row r="63" spans="1:24" s="132" customFormat="1" ht="15.75">
      <c r="A63" s="214">
        <f>'04'!A63</f>
        <v>7</v>
      </c>
      <c r="B63" s="215" t="str">
        <f>'04'!B63</f>
        <v>Võ Thành Đặng</v>
      </c>
      <c r="C63" s="512">
        <v>25534898</v>
      </c>
      <c r="D63" s="216">
        <v>24347653</v>
      </c>
      <c r="E63" s="216">
        <v>1187245</v>
      </c>
      <c r="F63" s="216">
        <v>16290</v>
      </c>
      <c r="G63" s="216"/>
      <c r="H63" s="512">
        <v>25518608</v>
      </c>
      <c r="I63" s="512">
        <v>8952669</v>
      </c>
      <c r="J63" s="512">
        <v>1791400</v>
      </c>
      <c r="K63" s="216">
        <v>1791400</v>
      </c>
      <c r="L63" s="216">
        <v>0</v>
      </c>
      <c r="M63" s="216">
        <v>0</v>
      </c>
      <c r="N63" s="216">
        <v>7161269</v>
      </c>
      <c r="O63" s="216">
        <v>0</v>
      </c>
      <c r="P63" s="216">
        <v>0</v>
      </c>
      <c r="Q63" s="216">
        <v>16565939</v>
      </c>
      <c r="R63" s="216">
        <v>0</v>
      </c>
      <c r="S63" s="216">
        <v>0</v>
      </c>
      <c r="T63" s="506">
        <v>23727208</v>
      </c>
      <c r="U63" s="507">
        <f t="shared" si="1"/>
        <v>0.2000967532698908</v>
      </c>
      <c r="V63" s="217"/>
      <c r="W63" s="217"/>
      <c r="X63" s="217"/>
    </row>
    <row r="64" spans="1:24" s="132" customFormat="1" ht="15.75">
      <c r="A64" s="214">
        <f>'04'!A64</f>
        <v>8</v>
      </c>
      <c r="B64" s="215" t="str">
        <f>'04'!B64</f>
        <v>Phạm Chí Hùng</v>
      </c>
      <c r="C64" s="512">
        <v>14604478</v>
      </c>
      <c r="D64" s="216">
        <v>14604478</v>
      </c>
      <c r="E64" s="216">
        <v>0</v>
      </c>
      <c r="F64" s="216">
        <v>0</v>
      </c>
      <c r="G64" s="216"/>
      <c r="H64" s="512">
        <v>14604478</v>
      </c>
      <c r="I64" s="512">
        <v>0</v>
      </c>
      <c r="J64" s="512">
        <v>0</v>
      </c>
      <c r="K64" s="216">
        <v>0</v>
      </c>
      <c r="L64" s="216">
        <v>0</v>
      </c>
      <c r="M64" s="216">
        <v>0</v>
      </c>
      <c r="N64" s="216">
        <v>0</v>
      </c>
      <c r="O64" s="216">
        <v>0</v>
      </c>
      <c r="P64" s="216">
        <v>0</v>
      </c>
      <c r="Q64" s="216">
        <v>14604478</v>
      </c>
      <c r="R64" s="216">
        <v>0</v>
      </c>
      <c r="S64" s="216">
        <v>0</v>
      </c>
      <c r="T64" s="506">
        <v>14604478</v>
      </c>
      <c r="U64" s="507">
        <f t="shared" si="1"/>
      </c>
      <c r="V64" s="217"/>
      <c r="W64" s="217"/>
      <c r="X64" s="217"/>
    </row>
    <row r="65" spans="1:24" s="338" customFormat="1" ht="15.75">
      <c r="A65" s="335" t="str">
        <f>'04'!A65</f>
        <v>…</v>
      </c>
      <c r="B65" s="336">
        <f>'04'!B65</f>
        <v>0</v>
      </c>
      <c r="C65" s="509">
        <v>0</v>
      </c>
      <c r="D65" s="509">
        <v>0</v>
      </c>
      <c r="E65" s="509">
        <v>0</v>
      </c>
      <c r="F65" s="509">
        <v>0</v>
      </c>
      <c r="G65" s="509">
        <v>0</v>
      </c>
      <c r="H65" s="509">
        <v>0</v>
      </c>
      <c r="I65" s="509">
        <v>0</v>
      </c>
      <c r="J65" s="509">
        <v>0</v>
      </c>
      <c r="K65" s="509">
        <v>0</v>
      </c>
      <c r="L65" s="509">
        <v>0</v>
      </c>
      <c r="M65" s="509">
        <v>0</v>
      </c>
      <c r="N65" s="509">
        <v>0</v>
      </c>
      <c r="O65" s="509">
        <v>0</v>
      </c>
      <c r="P65" s="509">
        <v>0</v>
      </c>
      <c r="Q65" s="509">
        <v>0</v>
      </c>
      <c r="R65" s="509">
        <v>0</v>
      </c>
      <c r="S65" s="509">
        <v>0</v>
      </c>
      <c r="T65" s="509">
        <v>0</v>
      </c>
      <c r="U65" s="511"/>
      <c r="V65" s="337"/>
      <c r="W65" s="337"/>
      <c r="X65" s="337"/>
    </row>
    <row r="66" spans="1:24" s="134" customFormat="1" ht="15.75" customHeight="1">
      <c r="A66" s="195" t="str">
        <f>'04'!A66</f>
        <v>VII</v>
      </c>
      <c r="B66" s="212" t="str">
        <f>'04'!B66</f>
        <v>H Cao Lãnh</v>
      </c>
      <c r="C66" s="506">
        <v>142806263</v>
      </c>
      <c r="D66" s="506">
        <v>120469292</v>
      </c>
      <c r="E66" s="506">
        <v>22336971</v>
      </c>
      <c r="F66" s="506">
        <v>177838</v>
      </c>
      <c r="G66" s="506">
        <v>0</v>
      </c>
      <c r="H66" s="506">
        <v>142628425</v>
      </c>
      <c r="I66" s="506">
        <v>63430435</v>
      </c>
      <c r="J66" s="506">
        <v>20189229</v>
      </c>
      <c r="K66" s="506">
        <v>19508218</v>
      </c>
      <c r="L66" s="506">
        <v>681011</v>
      </c>
      <c r="M66" s="506">
        <v>0</v>
      </c>
      <c r="N66" s="506">
        <v>43241206</v>
      </c>
      <c r="O66" s="506">
        <v>0</v>
      </c>
      <c r="P66" s="506">
        <v>0</v>
      </c>
      <c r="Q66" s="506">
        <v>72050773</v>
      </c>
      <c r="R66" s="506">
        <v>6445564</v>
      </c>
      <c r="S66" s="506">
        <v>701653</v>
      </c>
      <c r="T66" s="506">
        <v>122439196</v>
      </c>
      <c r="U66" s="507">
        <f t="shared" si="1"/>
        <v>0.31828930386493487</v>
      </c>
      <c r="V66" s="510"/>
      <c r="W66" s="510"/>
      <c r="X66" s="510"/>
    </row>
    <row r="67" spans="1:24" s="132" customFormat="1" ht="15.75" customHeight="1">
      <c r="A67" s="214">
        <f>'04'!A67</f>
        <v>1</v>
      </c>
      <c r="B67" s="215" t="str">
        <f>'04'!B67</f>
        <v>Trương Thành Út</v>
      </c>
      <c r="C67" s="512">
        <v>23500</v>
      </c>
      <c r="D67" s="216">
        <v>0</v>
      </c>
      <c r="E67" s="216">
        <v>23500</v>
      </c>
      <c r="F67" s="216"/>
      <c r="G67" s="216"/>
      <c r="H67" s="512">
        <v>23500</v>
      </c>
      <c r="I67" s="512">
        <v>23500</v>
      </c>
      <c r="J67" s="512">
        <v>23500</v>
      </c>
      <c r="K67" s="216">
        <v>23500</v>
      </c>
      <c r="L67" s="216"/>
      <c r="M67" s="216"/>
      <c r="N67" s="216">
        <v>0</v>
      </c>
      <c r="O67" s="216"/>
      <c r="P67" s="216"/>
      <c r="Q67" s="216">
        <v>0</v>
      </c>
      <c r="R67" s="216"/>
      <c r="S67" s="216"/>
      <c r="T67" s="506">
        <v>0</v>
      </c>
      <c r="U67" s="507">
        <f t="shared" si="1"/>
        <v>1</v>
      </c>
      <c r="V67" s="217"/>
      <c r="W67" s="217"/>
      <c r="X67" s="217"/>
    </row>
    <row r="68" spans="1:24" s="132" customFormat="1" ht="15.75" customHeight="1">
      <c r="A68" s="214">
        <f>'04'!A68</f>
        <v>2</v>
      </c>
      <c r="B68" s="215" t="str">
        <f>'04'!B68</f>
        <v>Nguyễn Minh Nhựt</v>
      </c>
      <c r="C68" s="512">
        <v>17495695</v>
      </c>
      <c r="D68" s="216">
        <v>14932292</v>
      </c>
      <c r="E68" s="216">
        <v>2563403</v>
      </c>
      <c r="F68" s="216">
        <v>4840</v>
      </c>
      <c r="G68" s="216"/>
      <c r="H68" s="512">
        <v>17490855</v>
      </c>
      <c r="I68" s="512">
        <v>9859179</v>
      </c>
      <c r="J68" s="512">
        <v>3106423</v>
      </c>
      <c r="K68" s="216">
        <v>3087823</v>
      </c>
      <c r="L68" s="216">
        <v>18600</v>
      </c>
      <c r="M68" s="216"/>
      <c r="N68" s="216">
        <v>6752756</v>
      </c>
      <c r="O68" s="216"/>
      <c r="P68" s="216"/>
      <c r="Q68" s="216">
        <v>7631676</v>
      </c>
      <c r="R68" s="216"/>
      <c r="S68" s="216"/>
      <c r="T68" s="506">
        <v>14384432</v>
      </c>
      <c r="U68" s="507">
        <f t="shared" si="1"/>
        <v>0.3150792778993058</v>
      </c>
      <c r="V68" s="217"/>
      <c r="W68" s="217"/>
      <c r="X68" s="217"/>
    </row>
    <row r="69" spans="1:24" s="132" customFormat="1" ht="15.75" customHeight="1">
      <c r="A69" s="214">
        <f>'04'!A69</f>
        <v>3</v>
      </c>
      <c r="B69" s="215" t="str">
        <f>'04'!B69</f>
        <v>Phạm Thành Phần</v>
      </c>
      <c r="C69" s="512">
        <v>23448555</v>
      </c>
      <c r="D69" s="216">
        <v>18941766</v>
      </c>
      <c r="E69" s="216">
        <v>4506789</v>
      </c>
      <c r="F69" s="216"/>
      <c r="G69" s="216"/>
      <c r="H69" s="512">
        <v>23448555</v>
      </c>
      <c r="I69" s="512">
        <v>6602667</v>
      </c>
      <c r="J69" s="512">
        <v>1416230</v>
      </c>
      <c r="K69" s="216">
        <v>1398576</v>
      </c>
      <c r="L69" s="216">
        <v>17654</v>
      </c>
      <c r="M69" s="216"/>
      <c r="N69" s="216">
        <v>5186437</v>
      </c>
      <c r="O69" s="216"/>
      <c r="P69" s="216"/>
      <c r="Q69" s="216">
        <v>15094697</v>
      </c>
      <c r="R69" s="216">
        <v>1751191</v>
      </c>
      <c r="S69" s="216"/>
      <c r="T69" s="506">
        <v>22032325</v>
      </c>
      <c r="U69" s="507">
        <f t="shared" si="1"/>
        <v>0.21449362810512781</v>
      </c>
      <c r="V69" s="217"/>
      <c r="W69" s="217"/>
      <c r="X69" s="217"/>
    </row>
    <row r="70" spans="1:24" s="132" customFormat="1" ht="15.75" customHeight="1">
      <c r="A70" s="214">
        <f>'04'!A70</f>
        <v>4</v>
      </c>
      <c r="B70" s="215" t="str">
        <f>'04'!B70</f>
        <v>Đinh Tấn Giàu</v>
      </c>
      <c r="C70" s="512">
        <v>19472437</v>
      </c>
      <c r="D70" s="216">
        <v>17553337</v>
      </c>
      <c r="E70" s="216">
        <v>1919100</v>
      </c>
      <c r="F70" s="216"/>
      <c r="G70" s="216"/>
      <c r="H70" s="512">
        <v>19472437</v>
      </c>
      <c r="I70" s="512">
        <v>6088631</v>
      </c>
      <c r="J70" s="512">
        <v>1479395</v>
      </c>
      <c r="K70" s="216">
        <v>1038597</v>
      </c>
      <c r="L70" s="216">
        <v>440798</v>
      </c>
      <c r="M70" s="216"/>
      <c r="N70" s="216">
        <v>4609236</v>
      </c>
      <c r="O70" s="216"/>
      <c r="P70" s="216"/>
      <c r="Q70" s="216">
        <v>11490670</v>
      </c>
      <c r="R70" s="216">
        <v>1191483</v>
      </c>
      <c r="S70" s="216">
        <v>701653</v>
      </c>
      <c r="T70" s="506">
        <v>17993042</v>
      </c>
      <c r="U70" s="507">
        <f t="shared" si="1"/>
        <v>0.24297662315223242</v>
      </c>
      <c r="V70" s="217"/>
      <c r="W70" s="217"/>
      <c r="X70" s="217"/>
    </row>
    <row r="71" spans="1:24" s="132" customFormat="1" ht="15.75" customHeight="1">
      <c r="A71" s="214">
        <f>'04'!A71</f>
        <v>5</v>
      </c>
      <c r="B71" s="215" t="str">
        <f>'04'!B71</f>
        <v>Bùi Văn Hiếu</v>
      </c>
      <c r="C71" s="512">
        <v>22296404</v>
      </c>
      <c r="D71" s="216">
        <v>17346265</v>
      </c>
      <c r="E71" s="216">
        <v>4950139</v>
      </c>
      <c r="F71" s="216"/>
      <c r="G71" s="216"/>
      <c r="H71" s="512">
        <v>22296404</v>
      </c>
      <c r="I71" s="512">
        <v>15370340</v>
      </c>
      <c r="J71" s="512">
        <v>5170448</v>
      </c>
      <c r="K71" s="216">
        <v>5157488</v>
      </c>
      <c r="L71" s="216">
        <v>12960</v>
      </c>
      <c r="M71" s="216"/>
      <c r="N71" s="216">
        <v>10199892</v>
      </c>
      <c r="O71" s="216"/>
      <c r="P71" s="216"/>
      <c r="Q71" s="216">
        <v>5767445</v>
      </c>
      <c r="R71" s="216">
        <v>1158619</v>
      </c>
      <c r="S71" s="216"/>
      <c r="T71" s="506">
        <v>17125956</v>
      </c>
      <c r="U71" s="507">
        <f t="shared" si="1"/>
        <v>0.3363912574477858</v>
      </c>
      <c r="V71" s="217"/>
      <c r="W71" s="217"/>
      <c r="X71" s="217"/>
    </row>
    <row r="72" spans="1:24" s="132" customFormat="1" ht="15.75" customHeight="1">
      <c r="A72" s="214">
        <f>'04'!A72</f>
        <v>6</v>
      </c>
      <c r="B72" s="215" t="str">
        <f>'04'!B72</f>
        <v>Võ Văn Sơn</v>
      </c>
      <c r="C72" s="512">
        <v>12290546</v>
      </c>
      <c r="D72" s="216">
        <v>11092533</v>
      </c>
      <c r="E72" s="216">
        <v>1198013</v>
      </c>
      <c r="F72" s="216">
        <v>34873</v>
      </c>
      <c r="G72" s="216"/>
      <c r="H72" s="512">
        <v>12255673</v>
      </c>
      <c r="I72" s="512">
        <v>5086229</v>
      </c>
      <c r="J72" s="512">
        <v>1414325</v>
      </c>
      <c r="K72" s="216">
        <v>1251754</v>
      </c>
      <c r="L72" s="216">
        <v>162571</v>
      </c>
      <c r="M72" s="216"/>
      <c r="N72" s="216">
        <v>3671904</v>
      </c>
      <c r="O72" s="216"/>
      <c r="P72" s="216"/>
      <c r="Q72" s="216">
        <v>6663444</v>
      </c>
      <c r="R72" s="216">
        <v>506000</v>
      </c>
      <c r="S72" s="216"/>
      <c r="T72" s="506">
        <v>10841348</v>
      </c>
      <c r="U72" s="507">
        <f t="shared" si="1"/>
        <v>0.27806946954216966</v>
      </c>
      <c r="V72" s="217"/>
      <c r="W72" s="217"/>
      <c r="X72" s="217"/>
    </row>
    <row r="73" spans="1:24" s="132" customFormat="1" ht="15.75" customHeight="1">
      <c r="A73" s="214">
        <f>'04'!A73</f>
        <v>7</v>
      </c>
      <c r="B73" s="215" t="str">
        <f>'04'!B73</f>
        <v>Nguyễn Văn Thơm</v>
      </c>
      <c r="C73" s="512">
        <v>18096508</v>
      </c>
      <c r="D73" s="216">
        <v>15194869</v>
      </c>
      <c r="E73" s="216">
        <v>2901639</v>
      </c>
      <c r="F73" s="216"/>
      <c r="G73" s="216"/>
      <c r="H73" s="512">
        <v>18096508</v>
      </c>
      <c r="I73" s="512">
        <v>9111683</v>
      </c>
      <c r="J73" s="512">
        <v>5770273</v>
      </c>
      <c r="K73" s="216">
        <v>5770273</v>
      </c>
      <c r="L73" s="216"/>
      <c r="M73" s="216"/>
      <c r="N73" s="216">
        <v>3341410</v>
      </c>
      <c r="O73" s="216"/>
      <c r="P73" s="216"/>
      <c r="Q73" s="216">
        <v>8984825</v>
      </c>
      <c r="R73" s="216">
        <v>0</v>
      </c>
      <c r="S73" s="216"/>
      <c r="T73" s="506">
        <v>12326235</v>
      </c>
      <c r="U73" s="507">
        <f>IF(I73&lt;&gt;0,J73/I73,"")</f>
        <v>0.6332828962552802</v>
      </c>
      <c r="V73" s="217"/>
      <c r="W73" s="217"/>
      <c r="X73" s="217"/>
    </row>
    <row r="74" spans="1:24" s="132" customFormat="1" ht="15.75" customHeight="1">
      <c r="A74" s="214">
        <f>'04'!A74</f>
        <v>8</v>
      </c>
      <c r="B74" s="215" t="str">
        <f>'04'!B74</f>
        <v>Phạm Văn Dũng</v>
      </c>
      <c r="C74" s="512">
        <v>15773137</v>
      </c>
      <c r="D74" s="216">
        <v>13891457</v>
      </c>
      <c r="E74" s="216">
        <v>1881680</v>
      </c>
      <c r="F74" s="216">
        <v>138125</v>
      </c>
      <c r="G74" s="216"/>
      <c r="H74" s="512">
        <v>15635012</v>
      </c>
      <c r="I74" s="512">
        <v>3317778</v>
      </c>
      <c r="J74" s="512">
        <v>348570</v>
      </c>
      <c r="K74" s="216">
        <v>320142</v>
      </c>
      <c r="L74" s="216">
        <v>28428</v>
      </c>
      <c r="M74" s="216"/>
      <c r="N74" s="216">
        <v>2969208</v>
      </c>
      <c r="O74" s="216"/>
      <c r="P74" s="216"/>
      <c r="Q74" s="216">
        <v>10478963</v>
      </c>
      <c r="R74" s="216">
        <v>1838271</v>
      </c>
      <c r="S74" s="216"/>
      <c r="T74" s="506">
        <v>15286442</v>
      </c>
      <c r="U74" s="507">
        <f>IF(I74&lt;&gt;0,J74/I74,"")</f>
        <v>0.10506127896441535</v>
      </c>
      <c r="V74" s="217"/>
      <c r="W74" s="217"/>
      <c r="X74" s="217"/>
    </row>
    <row r="75" spans="1:24" s="132" customFormat="1" ht="15.75">
      <c r="A75" s="214">
        <f>'04'!A75</f>
        <v>9</v>
      </c>
      <c r="B75" s="215" t="str">
        <f>'04'!B75</f>
        <v>Phạm Hoàng Sơn</v>
      </c>
      <c r="C75" s="512">
        <v>13909481</v>
      </c>
      <c r="D75" s="216">
        <v>11516773</v>
      </c>
      <c r="E75" s="216">
        <v>2392708</v>
      </c>
      <c r="F75" s="216"/>
      <c r="G75" s="216"/>
      <c r="H75" s="512">
        <v>13909481</v>
      </c>
      <c r="I75" s="512">
        <v>7970428</v>
      </c>
      <c r="J75" s="512">
        <v>1460065</v>
      </c>
      <c r="K75" s="216">
        <v>1460065</v>
      </c>
      <c r="L75" s="216"/>
      <c r="M75" s="216"/>
      <c r="N75" s="216">
        <v>6510363</v>
      </c>
      <c r="O75" s="216"/>
      <c r="P75" s="216"/>
      <c r="Q75" s="216">
        <v>5939053</v>
      </c>
      <c r="R75" s="216"/>
      <c r="S75" s="216"/>
      <c r="T75" s="506">
        <v>12449416</v>
      </c>
      <c r="U75" s="507">
        <f t="shared" si="1"/>
        <v>0.1831852693481454</v>
      </c>
      <c r="V75" s="217"/>
      <c r="W75" s="217"/>
      <c r="X75" s="217"/>
    </row>
    <row r="76" spans="1:24" s="338" customFormat="1" ht="15.75" customHeight="1">
      <c r="A76" s="335" t="str">
        <f>'04'!A76</f>
        <v>…</v>
      </c>
      <c r="B76" s="336" t="str">
        <f>'04'!B76</f>
        <v>….</v>
      </c>
      <c r="C76" s="509">
        <v>0</v>
      </c>
      <c r="D76" s="509">
        <v>0</v>
      </c>
      <c r="E76" s="509">
        <v>0</v>
      </c>
      <c r="F76" s="509">
        <v>0</v>
      </c>
      <c r="G76" s="509">
        <v>0</v>
      </c>
      <c r="H76" s="509">
        <v>0</v>
      </c>
      <c r="I76" s="509">
        <v>0</v>
      </c>
      <c r="J76" s="509">
        <v>0</v>
      </c>
      <c r="K76" s="509">
        <v>0</v>
      </c>
      <c r="L76" s="509">
        <v>0</v>
      </c>
      <c r="M76" s="509">
        <v>0</v>
      </c>
      <c r="N76" s="509">
        <v>0</v>
      </c>
      <c r="O76" s="509">
        <v>0</v>
      </c>
      <c r="P76" s="509">
        <v>0</v>
      </c>
      <c r="Q76" s="509">
        <v>0</v>
      </c>
      <c r="R76" s="509">
        <v>0</v>
      </c>
      <c r="S76" s="509">
        <v>0</v>
      </c>
      <c r="T76" s="509">
        <v>0</v>
      </c>
      <c r="U76" s="511"/>
      <c r="V76" s="337"/>
      <c r="W76" s="337"/>
      <c r="X76" s="337"/>
    </row>
    <row r="77" spans="1:24" s="132" customFormat="1" ht="15.75">
      <c r="A77" s="195" t="str">
        <f>'04'!A77</f>
        <v>VIII</v>
      </c>
      <c r="B77" s="212" t="str">
        <f>'04'!B77</f>
        <v>H Tháp Mười</v>
      </c>
      <c r="C77" s="506">
        <v>93762908</v>
      </c>
      <c r="D77" s="506">
        <v>76144074</v>
      </c>
      <c r="E77" s="506">
        <v>17618834</v>
      </c>
      <c r="F77" s="506">
        <v>300400</v>
      </c>
      <c r="G77" s="506">
        <v>0</v>
      </c>
      <c r="H77" s="506">
        <v>93462508</v>
      </c>
      <c r="I77" s="506">
        <v>49794934</v>
      </c>
      <c r="J77" s="506">
        <v>9355494</v>
      </c>
      <c r="K77" s="506">
        <v>7202658</v>
      </c>
      <c r="L77" s="506">
        <v>2152836</v>
      </c>
      <c r="M77" s="506">
        <v>0</v>
      </c>
      <c r="N77" s="506">
        <v>40439440</v>
      </c>
      <c r="O77" s="506">
        <v>0</v>
      </c>
      <c r="P77" s="506">
        <v>0</v>
      </c>
      <c r="Q77" s="506">
        <v>42927414</v>
      </c>
      <c r="R77" s="506">
        <v>0</v>
      </c>
      <c r="S77" s="506">
        <v>740160</v>
      </c>
      <c r="T77" s="506">
        <v>84107014</v>
      </c>
      <c r="U77" s="507">
        <f t="shared" si="1"/>
        <v>0.1878804377971462</v>
      </c>
      <c r="V77" s="508"/>
      <c r="W77" s="508"/>
      <c r="X77" s="508"/>
    </row>
    <row r="78" spans="1:24" s="132" customFormat="1" ht="15.75">
      <c r="A78" s="214" t="str">
        <f>'04'!A78</f>
        <v>1</v>
      </c>
      <c r="B78" s="215" t="str">
        <f>'04'!B78</f>
        <v>Võ Hoàng Long</v>
      </c>
      <c r="C78" s="512">
        <v>683955</v>
      </c>
      <c r="D78" s="216">
        <v>679130</v>
      </c>
      <c r="E78" s="216">
        <v>4825</v>
      </c>
      <c r="F78" s="216">
        <v>0</v>
      </c>
      <c r="G78" s="216"/>
      <c r="H78" s="512">
        <v>683955</v>
      </c>
      <c r="I78" s="512">
        <v>53225</v>
      </c>
      <c r="J78" s="512">
        <v>4825</v>
      </c>
      <c r="K78" s="216">
        <v>4825</v>
      </c>
      <c r="L78" s="216">
        <v>0</v>
      </c>
      <c r="M78" s="216">
        <v>0</v>
      </c>
      <c r="N78" s="216">
        <v>48400</v>
      </c>
      <c r="O78" s="216">
        <v>0</v>
      </c>
      <c r="P78" s="216">
        <v>0</v>
      </c>
      <c r="Q78" s="216">
        <v>630730</v>
      </c>
      <c r="R78" s="216">
        <v>0</v>
      </c>
      <c r="S78" s="216">
        <v>0</v>
      </c>
      <c r="T78" s="506">
        <v>679130</v>
      </c>
      <c r="U78" s="507">
        <f t="shared" si="1"/>
        <v>0.09065288868013152</v>
      </c>
      <c r="V78" s="217"/>
      <c r="W78" s="217"/>
      <c r="X78" s="217"/>
    </row>
    <row r="79" spans="1:24" s="132" customFormat="1" ht="15.75">
      <c r="A79" s="214" t="str">
        <f>'04'!A79</f>
        <v>2</v>
      </c>
      <c r="B79" s="215" t="str">
        <f>'04'!B79</f>
        <v>Trần Bửu Bé Tư</v>
      </c>
      <c r="C79" s="512">
        <v>26939109</v>
      </c>
      <c r="D79" s="216">
        <v>22448237</v>
      </c>
      <c r="E79" s="216">
        <v>4490872</v>
      </c>
      <c r="F79" s="216">
        <v>0</v>
      </c>
      <c r="G79" s="216"/>
      <c r="H79" s="512">
        <v>26939109</v>
      </c>
      <c r="I79" s="512">
        <v>15957295</v>
      </c>
      <c r="J79" s="512">
        <v>2857842</v>
      </c>
      <c r="K79" s="216">
        <v>1548512</v>
      </c>
      <c r="L79" s="216">
        <v>1309330</v>
      </c>
      <c r="M79" s="216"/>
      <c r="N79" s="216">
        <v>13099453</v>
      </c>
      <c r="O79" s="216"/>
      <c r="P79" s="216"/>
      <c r="Q79" s="216">
        <v>10981814</v>
      </c>
      <c r="R79" s="216"/>
      <c r="S79" s="216"/>
      <c r="T79" s="506">
        <v>24081267</v>
      </c>
      <c r="U79" s="507">
        <f t="shared" si="1"/>
        <v>0.1790931357726983</v>
      </c>
      <c r="V79" s="217"/>
      <c r="W79" s="217"/>
      <c r="X79" s="217"/>
    </row>
    <row r="80" spans="1:24" s="132" customFormat="1" ht="15.75">
      <c r="A80" s="214" t="str">
        <f>'04'!A80</f>
        <v>3</v>
      </c>
      <c r="B80" s="215" t="s">
        <v>419</v>
      </c>
      <c r="C80" s="512">
        <v>18169594</v>
      </c>
      <c r="D80" s="216">
        <v>16542691</v>
      </c>
      <c r="E80" s="216">
        <v>1626903</v>
      </c>
      <c r="F80" s="216">
        <v>0</v>
      </c>
      <c r="G80" s="216"/>
      <c r="H80" s="512">
        <v>18169594</v>
      </c>
      <c r="I80" s="512">
        <v>9617001</v>
      </c>
      <c r="J80" s="512">
        <v>1304033</v>
      </c>
      <c r="K80" s="216">
        <v>1014302</v>
      </c>
      <c r="L80" s="216">
        <v>289731</v>
      </c>
      <c r="M80" s="216"/>
      <c r="N80" s="216">
        <v>8312968</v>
      </c>
      <c r="O80" s="216"/>
      <c r="P80" s="216"/>
      <c r="Q80" s="216">
        <v>8552593</v>
      </c>
      <c r="R80" s="216"/>
      <c r="S80" s="216">
        <v>0</v>
      </c>
      <c r="T80" s="506">
        <v>16865561</v>
      </c>
      <c r="U80" s="507">
        <f t="shared" si="1"/>
        <v>0.13559663766282232</v>
      </c>
      <c r="V80" s="217"/>
      <c r="W80" s="217"/>
      <c r="X80" s="217"/>
    </row>
    <row r="81" spans="1:24" s="132" customFormat="1" ht="15.75">
      <c r="A81" s="214" t="str">
        <f>'04'!A81</f>
        <v>4</v>
      </c>
      <c r="B81" s="215" t="s">
        <v>411</v>
      </c>
      <c r="C81" s="512">
        <v>8944107</v>
      </c>
      <c r="D81" s="216">
        <v>3981931</v>
      </c>
      <c r="E81" s="216">
        <v>4962176</v>
      </c>
      <c r="F81" s="216">
        <v>0</v>
      </c>
      <c r="G81" s="216"/>
      <c r="H81" s="512">
        <v>8944107</v>
      </c>
      <c r="I81" s="512">
        <v>6975953</v>
      </c>
      <c r="J81" s="512">
        <v>221187</v>
      </c>
      <c r="K81" s="216">
        <v>195187</v>
      </c>
      <c r="L81" s="216">
        <v>26000</v>
      </c>
      <c r="M81" s="216"/>
      <c r="N81" s="216">
        <v>6754766</v>
      </c>
      <c r="O81" s="216">
        <v>0</v>
      </c>
      <c r="P81" s="216"/>
      <c r="Q81" s="216">
        <v>1968154</v>
      </c>
      <c r="R81" s="216"/>
      <c r="S81" s="216"/>
      <c r="T81" s="506">
        <v>8722920</v>
      </c>
      <c r="U81" s="507">
        <f t="shared" si="1"/>
        <v>0.031707065686939116</v>
      </c>
      <c r="V81" s="217"/>
      <c r="W81" s="217"/>
      <c r="X81" s="217"/>
    </row>
    <row r="82" spans="1:24" s="132" customFormat="1" ht="15.75">
      <c r="A82" s="214" t="str">
        <f>'04'!A82</f>
        <v>5</v>
      </c>
      <c r="B82" s="215" t="str">
        <f>'04'!B82</f>
        <v>Võ Y Khoa</v>
      </c>
      <c r="C82" s="512">
        <v>12659093</v>
      </c>
      <c r="D82" s="216">
        <v>10743715</v>
      </c>
      <c r="E82" s="216">
        <v>1915378</v>
      </c>
      <c r="F82" s="216">
        <v>300400</v>
      </c>
      <c r="G82" s="216"/>
      <c r="H82" s="512">
        <v>12358693</v>
      </c>
      <c r="I82" s="512">
        <v>5669131</v>
      </c>
      <c r="J82" s="512">
        <v>1790190</v>
      </c>
      <c r="K82" s="216">
        <v>1684910</v>
      </c>
      <c r="L82" s="216">
        <v>105280</v>
      </c>
      <c r="M82" s="216"/>
      <c r="N82" s="216">
        <v>3878941</v>
      </c>
      <c r="O82" s="216"/>
      <c r="P82" s="216"/>
      <c r="Q82" s="216">
        <v>6689562</v>
      </c>
      <c r="R82" s="216"/>
      <c r="S82" s="216"/>
      <c r="T82" s="506">
        <v>10568503</v>
      </c>
      <c r="U82" s="507">
        <f t="shared" si="1"/>
        <v>0.31577855583157277</v>
      </c>
      <c r="V82" s="217"/>
      <c r="W82" s="217"/>
      <c r="X82" s="217"/>
    </row>
    <row r="83" spans="1:24" s="132" customFormat="1" ht="15.75">
      <c r="A83" s="214" t="str">
        <f>'04'!A83</f>
        <v>6</v>
      </c>
      <c r="B83" s="215" t="str">
        <f>'04'!B83</f>
        <v>Nguyễn Thành Trung</v>
      </c>
      <c r="C83" s="512">
        <v>26367050</v>
      </c>
      <c r="D83" s="216">
        <v>21748370</v>
      </c>
      <c r="E83" s="216">
        <v>4618680</v>
      </c>
      <c r="F83" s="216">
        <v>0</v>
      </c>
      <c r="G83" s="216"/>
      <c r="H83" s="512">
        <v>26367050</v>
      </c>
      <c r="I83" s="512">
        <v>11522329</v>
      </c>
      <c r="J83" s="512">
        <v>3177417</v>
      </c>
      <c r="K83" s="216">
        <v>2754922</v>
      </c>
      <c r="L83" s="216">
        <v>422495</v>
      </c>
      <c r="M83" s="216">
        <v>0</v>
      </c>
      <c r="N83" s="216">
        <v>8344912</v>
      </c>
      <c r="O83" s="216">
        <v>0</v>
      </c>
      <c r="P83" s="216">
        <v>0</v>
      </c>
      <c r="Q83" s="216">
        <v>14104561</v>
      </c>
      <c r="R83" s="216">
        <v>0</v>
      </c>
      <c r="S83" s="216">
        <v>740160</v>
      </c>
      <c r="T83" s="506">
        <v>23189633</v>
      </c>
      <c r="U83" s="507">
        <f t="shared" si="1"/>
        <v>0.2757616971360564</v>
      </c>
      <c r="V83" s="217"/>
      <c r="W83" s="217"/>
      <c r="X83" s="217"/>
    </row>
    <row r="84" spans="1:24" s="338" customFormat="1" ht="15.75">
      <c r="A84" s="335" t="str">
        <f>'04'!A84</f>
        <v>…</v>
      </c>
      <c r="B84" s="336">
        <f>'04'!B84</f>
        <v>0</v>
      </c>
      <c r="C84" s="509">
        <v>0</v>
      </c>
      <c r="D84" s="509">
        <v>0</v>
      </c>
      <c r="E84" s="509">
        <v>0</v>
      </c>
      <c r="F84" s="509">
        <v>0</v>
      </c>
      <c r="G84" s="509">
        <v>0</v>
      </c>
      <c r="H84" s="509">
        <v>0</v>
      </c>
      <c r="I84" s="509">
        <v>0</v>
      </c>
      <c r="J84" s="509">
        <v>0</v>
      </c>
      <c r="K84" s="509">
        <v>0</v>
      </c>
      <c r="L84" s="509">
        <v>0</v>
      </c>
      <c r="M84" s="509">
        <v>0</v>
      </c>
      <c r="N84" s="509">
        <v>0</v>
      </c>
      <c r="O84" s="509">
        <v>0</v>
      </c>
      <c r="P84" s="509">
        <v>0</v>
      </c>
      <c r="Q84" s="509">
        <v>0</v>
      </c>
      <c r="R84" s="509">
        <v>0</v>
      </c>
      <c r="S84" s="509">
        <v>0</v>
      </c>
      <c r="T84" s="509">
        <v>0</v>
      </c>
      <c r="U84" s="511"/>
      <c r="V84" s="337"/>
      <c r="W84" s="337"/>
      <c r="X84" s="337"/>
    </row>
    <row r="85" spans="1:24" s="134" customFormat="1" ht="15.75" customHeight="1">
      <c r="A85" s="195" t="str">
        <f>'04'!A85</f>
        <v>IX</v>
      </c>
      <c r="B85" s="212" t="str">
        <f>'04'!B85</f>
        <v>H Châu Thành</v>
      </c>
      <c r="C85" s="506">
        <v>123474805</v>
      </c>
      <c r="D85" s="506">
        <v>85376890</v>
      </c>
      <c r="E85" s="506">
        <v>38097915</v>
      </c>
      <c r="F85" s="506">
        <v>3463671</v>
      </c>
      <c r="G85" s="506">
        <v>0</v>
      </c>
      <c r="H85" s="506">
        <v>120011134</v>
      </c>
      <c r="I85" s="506">
        <v>68507639</v>
      </c>
      <c r="J85" s="506">
        <v>6023135</v>
      </c>
      <c r="K85" s="506">
        <v>5718413</v>
      </c>
      <c r="L85" s="506">
        <v>304722</v>
      </c>
      <c r="M85" s="506">
        <v>0</v>
      </c>
      <c r="N85" s="506">
        <v>62484504</v>
      </c>
      <c r="O85" s="506">
        <v>0</v>
      </c>
      <c r="P85" s="506">
        <v>0</v>
      </c>
      <c r="Q85" s="506">
        <v>50984315</v>
      </c>
      <c r="R85" s="506">
        <v>257254</v>
      </c>
      <c r="S85" s="506">
        <v>261926</v>
      </c>
      <c r="T85" s="506">
        <v>113987999</v>
      </c>
      <c r="U85" s="507">
        <f t="shared" si="1"/>
        <v>0.08791917350997894</v>
      </c>
      <c r="V85" s="510"/>
      <c r="W85" s="510"/>
      <c r="X85" s="510"/>
    </row>
    <row r="86" spans="1:24" s="132" customFormat="1" ht="15.75" customHeight="1">
      <c r="A86" s="214" t="str">
        <f>'04'!A86</f>
        <v>1</v>
      </c>
      <c r="B86" s="215" t="str">
        <f>'04'!B86</f>
        <v>Lê Thanh Giang</v>
      </c>
      <c r="C86" s="512">
        <v>0</v>
      </c>
      <c r="D86" s="216">
        <v>0</v>
      </c>
      <c r="E86" s="216">
        <v>0</v>
      </c>
      <c r="F86" s="216">
        <v>0</v>
      </c>
      <c r="G86" s="216"/>
      <c r="H86" s="512">
        <v>0</v>
      </c>
      <c r="I86" s="512">
        <v>0</v>
      </c>
      <c r="J86" s="512">
        <v>0</v>
      </c>
      <c r="K86" s="216">
        <v>0</v>
      </c>
      <c r="L86" s="216">
        <v>0</v>
      </c>
      <c r="M86" s="216">
        <v>0</v>
      </c>
      <c r="N86" s="216">
        <v>0</v>
      </c>
      <c r="O86" s="216">
        <v>0</v>
      </c>
      <c r="P86" s="216">
        <v>0</v>
      </c>
      <c r="Q86" s="216">
        <v>0</v>
      </c>
      <c r="R86" s="216">
        <v>0</v>
      </c>
      <c r="S86" s="216">
        <v>0</v>
      </c>
      <c r="T86" s="506">
        <v>0</v>
      </c>
      <c r="U86" s="507">
        <f t="shared" si="1"/>
      </c>
      <c r="V86" s="217"/>
      <c r="W86" s="217"/>
      <c r="X86" s="217"/>
    </row>
    <row r="87" spans="1:24" s="132" customFormat="1" ht="15.75" customHeight="1">
      <c r="A87" s="214" t="str">
        <f>'04'!A87</f>
        <v>2</v>
      </c>
      <c r="B87" s="215" t="str">
        <f>'04'!B87</f>
        <v>Nguyễn Tấn Thái</v>
      </c>
      <c r="C87" s="512">
        <v>29595852</v>
      </c>
      <c r="D87" s="216">
        <v>26052786</v>
      </c>
      <c r="E87" s="216">
        <v>3543066</v>
      </c>
      <c r="F87" s="216">
        <v>3461255</v>
      </c>
      <c r="G87" s="216"/>
      <c r="H87" s="512">
        <v>26134597</v>
      </c>
      <c r="I87" s="512">
        <v>11413523</v>
      </c>
      <c r="J87" s="512">
        <v>2063330</v>
      </c>
      <c r="K87" s="216">
        <v>2063329</v>
      </c>
      <c r="L87" s="216">
        <v>1</v>
      </c>
      <c r="M87" s="216">
        <v>0</v>
      </c>
      <c r="N87" s="216">
        <v>9350193</v>
      </c>
      <c r="O87" s="216">
        <v>0</v>
      </c>
      <c r="P87" s="216">
        <v>0</v>
      </c>
      <c r="Q87" s="216">
        <v>14721074</v>
      </c>
      <c r="R87" s="216">
        <v>0</v>
      </c>
      <c r="S87" s="216">
        <v>0</v>
      </c>
      <c r="T87" s="506">
        <v>24071267</v>
      </c>
      <c r="U87" s="507">
        <f t="shared" si="1"/>
        <v>0.1807794140336862</v>
      </c>
      <c r="V87" s="217"/>
      <c r="W87" s="217"/>
      <c r="X87" s="217"/>
    </row>
    <row r="88" spans="1:24" s="132" customFormat="1" ht="15.75" customHeight="1">
      <c r="A88" s="214" t="str">
        <f>'04'!A88</f>
        <v>3</v>
      </c>
      <c r="B88" s="215" t="str">
        <f>'04'!B88</f>
        <v>Võ Hồng Đào</v>
      </c>
      <c r="C88" s="512">
        <v>37077343</v>
      </c>
      <c r="D88" s="216">
        <v>19894990</v>
      </c>
      <c r="E88" s="216">
        <v>17182353</v>
      </c>
      <c r="F88" s="216">
        <v>0</v>
      </c>
      <c r="G88" s="216"/>
      <c r="H88" s="512">
        <v>37077343</v>
      </c>
      <c r="I88" s="512">
        <v>22649232</v>
      </c>
      <c r="J88" s="512">
        <v>345421</v>
      </c>
      <c r="K88" s="216">
        <v>344676</v>
      </c>
      <c r="L88" s="216">
        <v>745</v>
      </c>
      <c r="M88" s="216">
        <v>0</v>
      </c>
      <c r="N88" s="216">
        <v>22303811</v>
      </c>
      <c r="O88" s="216">
        <v>0</v>
      </c>
      <c r="P88" s="216">
        <v>0</v>
      </c>
      <c r="Q88" s="216">
        <v>14219794</v>
      </c>
      <c r="R88" s="216">
        <v>0</v>
      </c>
      <c r="S88" s="216">
        <v>208317</v>
      </c>
      <c r="T88" s="506">
        <v>36731922</v>
      </c>
      <c r="U88" s="507">
        <f t="shared" si="1"/>
        <v>0.015250892392289505</v>
      </c>
      <c r="V88" s="217"/>
      <c r="W88" s="217"/>
      <c r="X88" s="217"/>
    </row>
    <row r="89" spans="1:24" s="132" customFormat="1" ht="15.75" customHeight="1">
      <c r="A89" s="214" t="str">
        <f>'04'!A89</f>
        <v>4</v>
      </c>
      <c r="B89" s="215" t="str">
        <f>'04'!B89</f>
        <v>Phạm Minh Phúc</v>
      </c>
      <c r="C89" s="512">
        <v>30572414</v>
      </c>
      <c r="D89" s="216">
        <v>26560048</v>
      </c>
      <c r="E89" s="216">
        <v>4012366</v>
      </c>
      <c r="F89" s="216">
        <v>1</v>
      </c>
      <c r="G89" s="216"/>
      <c r="H89" s="512">
        <v>30572413</v>
      </c>
      <c r="I89" s="512">
        <v>17001123</v>
      </c>
      <c r="J89" s="512">
        <v>1807845</v>
      </c>
      <c r="K89" s="216">
        <v>1728969</v>
      </c>
      <c r="L89" s="216">
        <v>78876</v>
      </c>
      <c r="M89" s="216">
        <v>0</v>
      </c>
      <c r="N89" s="216">
        <v>15193278</v>
      </c>
      <c r="O89" s="216">
        <v>0</v>
      </c>
      <c r="P89" s="216">
        <v>0</v>
      </c>
      <c r="Q89" s="216">
        <v>13380427</v>
      </c>
      <c r="R89" s="216">
        <v>137254</v>
      </c>
      <c r="S89" s="216">
        <v>53609</v>
      </c>
      <c r="T89" s="506">
        <v>28764568</v>
      </c>
      <c r="U89" s="507">
        <f aca="true" t="shared" si="2" ref="U89:U115">IF(I89&lt;&gt;0,J89/I89,"")</f>
        <v>0.10633679904556893</v>
      </c>
      <c r="V89" s="217"/>
      <c r="W89" s="217"/>
      <c r="X89" s="217"/>
    </row>
    <row r="90" spans="1:24" s="132" customFormat="1" ht="15.75" customHeight="1">
      <c r="A90" s="214" t="str">
        <f>'04'!A90</f>
        <v>5</v>
      </c>
      <c r="B90" s="215" t="str">
        <f>'04'!B90</f>
        <v>Huỳnh Anh Tuấn</v>
      </c>
      <c r="C90" s="512">
        <v>17984953</v>
      </c>
      <c r="D90" s="216">
        <v>8653633</v>
      </c>
      <c r="E90" s="216">
        <v>9331320</v>
      </c>
      <c r="F90" s="216">
        <v>2415</v>
      </c>
      <c r="G90" s="216"/>
      <c r="H90" s="512">
        <v>17982538</v>
      </c>
      <c r="I90" s="512">
        <v>12210726</v>
      </c>
      <c r="J90" s="512">
        <v>293701</v>
      </c>
      <c r="K90" s="216">
        <v>68601</v>
      </c>
      <c r="L90" s="216">
        <v>225100</v>
      </c>
      <c r="M90" s="216">
        <v>0</v>
      </c>
      <c r="N90" s="216">
        <v>11917025</v>
      </c>
      <c r="O90" s="216">
        <v>0</v>
      </c>
      <c r="P90" s="216">
        <v>0</v>
      </c>
      <c r="Q90" s="216">
        <v>5651812</v>
      </c>
      <c r="R90" s="216">
        <v>120000</v>
      </c>
      <c r="S90" s="216">
        <v>0</v>
      </c>
      <c r="T90" s="506">
        <v>17688837</v>
      </c>
      <c r="U90" s="507">
        <f t="shared" si="2"/>
        <v>0.02405270579325095</v>
      </c>
      <c r="V90" s="217"/>
      <c r="W90" s="217"/>
      <c r="X90" s="217"/>
    </row>
    <row r="91" spans="1:24" s="132" customFormat="1" ht="15.75">
      <c r="A91" s="214" t="str">
        <f>'04'!A91</f>
        <v>6</v>
      </c>
      <c r="B91" s="215" t="str">
        <f>'04'!B91</f>
        <v>Trần Trí Hiếu</v>
      </c>
      <c r="C91" s="512">
        <v>8244243</v>
      </c>
      <c r="D91" s="216">
        <v>4215433</v>
      </c>
      <c r="E91" s="216">
        <v>4028810</v>
      </c>
      <c r="F91" s="216">
        <v>0</v>
      </c>
      <c r="G91" s="216"/>
      <c r="H91" s="512">
        <v>8244243</v>
      </c>
      <c r="I91" s="512">
        <v>5233035</v>
      </c>
      <c r="J91" s="512">
        <v>1512838</v>
      </c>
      <c r="K91" s="216">
        <v>1512838</v>
      </c>
      <c r="L91" s="216">
        <v>0</v>
      </c>
      <c r="M91" s="216">
        <v>0</v>
      </c>
      <c r="N91" s="216">
        <v>3720197</v>
      </c>
      <c r="O91" s="216">
        <v>0</v>
      </c>
      <c r="P91" s="216">
        <v>0</v>
      </c>
      <c r="Q91" s="216">
        <v>3011208</v>
      </c>
      <c r="R91" s="216">
        <v>0</v>
      </c>
      <c r="S91" s="216">
        <v>0</v>
      </c>
      <c r="T91" s="506">
        <v>6731405</v>
      </c>
      <c r="U91" s="507">
        <f t="shared" si="2"/>
        <v>0.2890938050290128</v>
      </c>
      <c r="V91" s="217"/>
      <c r="W91" s="217"/>
      <c r="X91" s="217"/>
    </row>
    <row r="92" spans="1:24" s="338" customFormat="1" ht="15.75" customHeight="1">
      <c r="A92" s="335" t="str">
        <f>'04'!A92</f>
        <v>…</v>
      </c>
      <c r="B92" s="336" t="str">
        <f>'04'!B92</f>
        <v>….</v>
      </c>
      <c r="C92" s="509">
        <v>0</v>
      </c>
      <c r="D92" s="509">
        <v>0</v>
      </c>
      <c r="E92" s="509">
        <v>0</v>
      </c>
      <c r="F92" s="509">
        <v>0</v>
      </c>
      <c r="G92" s="509">
        <v>0</v>
      </c>
      <c r="H92" s="509">
        <v>0</v>
      </c>
      <c r="I92" s="509">
        <v>0</v>
      </c>
      <c r="J92" s="509">
        <v>0</v>
      </c>
      <c r="K92" s="509">
        <v>0</v>
      </c>
      <c r="L92" s="509">
        <v>0</v>
      </c>
      <c r="M92" s="509">
        <v>0</v>
      </c>
      <c r="N92" s="509">
        <v>0</v>
      </c>
      <c r="O92" s="509">
        <v>0</v>
      </c>
      <c r="P92" s="509">
        <v>0</v>
      </c>
      <c r="Q92" s="509">
        <v>0</v>
      </c>
      <c r="R92" s="509">
        <v>0</v>
      </c>
      <c r="S92" s="509">
        <v>0</v>
      </c>
      <c r="T92" s="509">
        <v>0</v>
      </c>
      <c r="U92" s="511"/>
      <c r="V92" s="337"/>
      <c r="W92" s="337"/>
      <c r="X92" s="337"/>
    </row>
    <row r="93" spans="1:24" s="132" customFormat="1" ht="15.75">
      <c r="A93" s="195" t="str">
        <f>'04'!A93</f>
        <v>X</v>
      </c>
      <c r="B93" s="212" t="str">
        <f>'04'!B93</f>
        <v>TP Sa Đéc</v>
      </c>
      <c r="C93" s="506">
        <v>230840495</v>
      </c>
      <c r="D93" s="506">
        <v>196294842</v>
      </c>
      <c r="E93" s="506">
        <v>34545653</v>
      </c>
      <c r="F93" s="506">
        <v>345149</v>
      </c>
      <c r="G93" s="506">
        <v>0</v>
      </c>
      <c r="H93" s="506">
        <v>230495346</v>
      </c>
      <c r="I93" s="506">
        <v>52355165</v>
      </c>
      <c r="J93" s="506">
        <v>16078537</v>
      </c>
      <c r="K93" s="506">
        <v>15369369</v>
      </c>
      <c r="L93" s="506">
        <v>709168</v>
      </c>
      <c r="M93" s="506">
        <v>0</v>
      </c>
      <c r="N93" s="506">
        <v>35925944</v>
      </c>
      <c r="O93" s="506">
        <v>25188</v>
      </c>
      <c r="P93" s="506">
        <v>325496</v>
      </c>
      <c r="Q93" s="506">
        <v>173960718</v>
      </c>
      <c r="R93" s="506">
        <v>3593712</v>
      </c>
      <c r="S93" s="506">
        <v>585751</v>
      </c>
      <c r="T93" s="506">
        <v>214416809</v>
      </c>
      <c r="U93" s="507">
        <f t="shared" si="2"/>
        <v>0.307105077407358</v>
      </c>
      <c r="V93" s="508"/>
      <c r="W93" s="508"/>
      <c r="X93" s="508"/>
    </row>
    <row r="94" spans="1:24" s="132" customFormat="1" ht="15.75">
      <c r="A94" s="214">
        <f>'04'!A94</f>
        <v>1</v>
      </c>
      <c r="B94" s="215" t="str">
        <f>'04'!B94</f>
        <v>Nguyễn Trúc Giang</v>
      </c>
      <c r="C94" s="512">
        <v>1203472</v>
      </c>
      <c r="D94" s="216">
        <v>0</v>
      </c>
      <c r="E94" s="216">
        <v>1203472</v>
      </c>
      <c r="F94" s="216">
        <v>600</v>
      </c>
      <c r="G94" s="216"/>
      <c r="H94" s="512">
        <v>1202872</v>
      </c>
      <c r="I94" s="512">
        <v>841292</v>
      </c>
      <c r="J94" s="512">
        <v>395505</v>
      </c>
      <c r="K94" s="216">
        <v>395505</v>
      </c>
      <c r="L94" s="216">
        <v>0</v>
      </c>
      <c r="M94" s="216">
        <v>0</v>
      </c>
      <c r="N94" s="216">
        <v>445787</v>
      </c>
      <c r="O94" s="216">
        <v>0</v>
      </c>
      <c r="P94" s="216">
        <v>0</v>
      </c>
      <c r="Q94" s="216">
        <v>361580</v>
      </c>
      <c r="R94" s="216">
        <v>0</v>
      </c>
      <c r="S94" s="216">
        <v>0</v>
      </c>
      <c r="T94" s="506">
        <v>807367</v>
      </c>
      <c r="U94" s="507">
        <f t="shared" si="2"/>
        <v>0.47011620222229616</v>
      </c>
      <c r="V94" s="217"/>
      <c r="W94" s="217"/>
      <c r="X94" s="217"/>
    </row>
    <row r="95" spans="1:24" s="132" customFormat="1" ht="15.75">
      <c r="A95" s="214">
        <f>'04'!A95</f>
        <v>2</v>
      </c>
      <c r="B95" s="215" t="str">
        <f>'04'!B95</f>
        <v>Lê Văn Thạnh</v>
      </c>
      <c r="C95" s="512">
        <v>118338519</v>
      </c>
      <c r="D95" s="216">
        <v>102251917</v>
      </c>
      <c r="E95" s="216">
        <v>16086602</v>
      </c>
      <c r="F95" s="216">
        <v>1330</v>
      </c>
      <c r="G95" s="216"/>
      <c r="H95" s="512">
        <v>118337189</v>
      </c>
      <c r="I95" s="512">
        <v>22825987</v>
      </c>
      <c r="J95" s="512">
        <v>6774323</v>
      </c>
      <c r="K95" s="216">
        <v>6246155</v>
      </c>
      <c r="L95" s="216">
        <v>528168</v>
      </c>
      <c r="M95" s="216">
        <v>0</v>
      </c>
      <c r="N95" s="216">
        <v>16051664</v>
      </c>
      <c r="O95" s="216">
        <v>0</v>
      </c>
      <c r="P95" s="216">
        <v>0</v>
      </c>
      <c r="Q95" s="216">
        <v>95507202</v>
      </c>
      <c r="R95" s="216">
        <v>4000</v>
      </c>
      <c r="S95" s="216">
        <v>0</v>
      </c>
      <c r="T95" s="506">
        <v>111562866</v>
      </c>
      <c r="U95" s="507">
        <f t="shared" si="2"/>
        <v>0.296781164380756</v>
      </c>
      <c r="V95" s="217"/>
      <c r="W95" s="217"/>
      <c r="X95" s="217"/>
    </row>
    <row r="96" spans="1:24" s="132" customFormat="1" ht="15.75">
      <c r="A96" s="214">
        <f>'04'!A96</f>
        <v>3</v>
      </c>
      <c r="B96" s="215" t="str">
        <f>'04'!B96</f>
        <v>Trương Quốc Trung</v>
      </c>
      <c r="C96" s="512">
        <v>54825679</v>
      </c>
      <c r="D96" s="216">
        <v>43642350</v>
      </c>
      <c r="E96" s="216">
        <v>11183329</v>
      </c>
      <c r="F96" s="216">
        <v>0</v>
      </c>
      <c r="G96" s="216"/>
      <c r="H96" s="512">
        <v>54825679</v>
      </c>
      <c r="I96" s="512">
        <v>14165380</v>
      </c>
      <c r="J96" s="512">
        <v>6706556</v>
      </c>
      <c r="K96" s="216">
        <v>6525556</v>
      </c>
      <c r="L96" s="216">
        <v>181000</v>
      </c>
      <c r="M96" s="216">
        <v>0</v>
      </c>
      <c r="N96" s="216">
        <v>7458824</v>
      </c>
      <c r="O96" s="216">
        <v>0</v>
      </c>
      <c r="P96" s="216">
        <v>0</v>
      </c>
      <c r="Q96" s="216">
        <v>40660299</v>
      </c>
      <c r="R96" s="216">
        <v>0</v>
      </c>
      <c r="S96" s="216">
        <v>0</v>
      </c>
      <c r="T96" s="506">
        <v>48119123</v>
      </c>
      <c r="U96" s="507">
        <f t="shared" si="2"/>
        <v>0.473446953064443</v>
      </c>
      <c r="V96" s="217"/>
      <c r="W96" s="217"/>
      <c r="X96" s="217"/>
    </row>
    <row r="97" spans="1:24" s="132" customFormat="1" ht="15.75">
      <c r="A97" s="214">
        <f>'04'!A97</f>
        <v>4</v>
      </c>
      <c r="B97" s="215" t="str">
        <f>'04'!B97</f>
        <v>Đỗ Hữu Tuấn</v>
      </c>
      <c r="C97" s="512">
        <v>26078162</v>
      </c>
      <c r="D97" s="216">
        <v>26019968</v>
      </c>
      <c r="E97" s="216">
        <v>58194</v>
      </c>
      <c r="F97" s="216">
        <v>0</v>
      </c>
      <c r="G97" s="216"/>
      <c r="H97" s="512">
        <v>26078162</v>
      </c>
      <c r="I97" s="512">
        <v>2520299</v>
      </c>
      <c r="J97" s="512">
        <v>230151</v>
      </c>
      <c r="K97" s="216">
        <v>230151</v>
      </c>
      <c r="L97" s="216">
        <v>0</v>
      </c>
      <c r="M97" s="216">
        <v>0</v>
      </c>
      <c r="N97" s="216">
        <v>2264960</v>
      </c>
      <c r="O97" s="216">
        <v>25188</v>
      </c>
      <c r="P97" s="216">
        <v>0</v>
      </c>
      <c r="Q97" s="216">
        <v>21468151</v>
      </c>
      <c r="R97" s="216">
        <v>2089712</v>
      </c>
      <c r="S97" s="216">
        <v>0</v>
      </c>
      <c r="T97" s="506">
        <v>25848011</v>
      </c>
      <c r="U97" s="507">
        <f t="shared" si="2"/>
        <v>0.09131892684161681</v>
      </c>
      <c r="V97" s="217"/>
      <c r="W97" s="217"/>
      <c r="X97" s="217"/>
    </row>
    <row r="98" spans="1:24" s="132" customFormat="1" ht="15.75">
      <c r="A98" s="214">
        <f>'04'!A98</f>
        <v>5</v>
      </c>
      <c r="B98" s="215" t="str">
        <f>'04'!B98</f>
        <v>Võ Thanh Vân</v>
      </c>
      <c r="C98" s="512">
        <v>19967934</v>
      </c>
      <c r="D98" s="216">
        <v>18291742</v>
      </c>
      <c r="E98" s="216">
        <v>1676192</v>
      </c>
      <c r="F98" s="216">
        <v>0</v>
      </c>
      <c r="G98" s="216"/>
      <c r="H98" s="512">
        <v>19967934</v>
      </c>
      <c r="I98" s="512">
        <v>7524484</v>
      </c>
      <c r="J98" s="512">
        <v>1523699</v>
      </c>
      <c r="K98" s="216">
        <v>1523699</v>
      </c>
      <c r="L98" s="216">
        <v>0</v>
      </c>
      <c r="M98" s="216">
        <v>0</v>
      </c>
      <c r="N98" s="216">
        <v>6000785</v>
      </c>
      <c r="O98" s="216">
        <v>0</v>
      </c>
      <c r="P98" s="216">
        <v>0</v>
      </c>
      <c r="Q98" s="216">
        <v>10357699</v>
      </c>
      <c r="R98" s="216">
        <v>1500000</v>
      </c>
      <c r="S98" s="216">
        <v>585751</v>
      </c>
      <c r="T98" s="506">
        <v>18444235</v>
      </c>
      <c r="U98" s="507">
        <f t="shared" si="2"/>
        <v>0.20249880257569822</v>
      </c>
      <c r="V98" s="217"/>
      <c r="W98" s="217"/>
      <c r="X98" s="217"/>
    </row>
    <row r="99" spans="1:24" s="132" customFormat="1" ht="15.75">
      <c r="A99" s="214">
        <f>'04'!A99</f>
        <v>6</v>
      </c>
      <c r="B99" s="215" t="str">
        <f>'04'!B99</f>
        <v> Lê Thị Thanh Xuân</v>
      </c>
      <c r="C99" s="512">
        <v>10426729</v>
      </c>
      <c r="D99" s="216">
        <v>6088865</v>
      </c>
      <c r="E99" s="216">
        <v>4337864</v>
      </c>
      <c r="F99" s="216">
        <v>343219</v>
      </c>
      <c r="G99" s="216"/>
      <c r="H99" s="512">
        <v>10083510</v>
      </c>
      <c r="I99" s="512">
        <v>4477723</v>
      </c>
      <c r="J99" s="512">
        <v>448303</v>
      </c>
      <c r="K99" s="216">
        <v>448303</v>
      </c>
      <c r="L99" s="216">
        <v>0</v>
      </c>
      <c r="M99" s="216">
        <v>0</v>
      </c>
      <c r="N99" s="216">
        <v>3703924</v>
      </c>
      <c r="O99" s="216">
        <v>0</v>
      </c>
      <c r="P99" s="216">
        <v>325496</v>
      </c>
      <c r="Q99" s="216">
        <v>5605787</v>
      </c>
      <c r="R99" s="216">
        <v>0</v>
      </c>
      <c r="S99" s="216">
        <v>0</v>
      </c>
      <c r="T99" s="506">
        <v>9635207</v>
      </c>
      <c r="U99" s="507">
        <f t="shared" si="2"/>
        <v>0.10011852006030744</v>
      </c>
      <c r="V99" s="217"/>
      <c r="W99" s="217"/>
      <c r="X99" s="217"/>
    </row>
    <row r="100" spans="1:24" s="338" customFormat="1" ht="15.75">
      <c r="A100" s="335" t="str">
        <f>'04'!A100</f>
        <v>…</v>
      </c>
      <c r="B100" s="336">
        <f>'04'!B100</f>
        <v>0</v>
      </c>
      <c r="C100" s="509">
        <v>0</v>
      </c>
      <c r="D100" s="509">
        <v>0</v>
      </c>
      <c r="E100" s="509">
        <v>0</v>
      </c>
      <c r="F100" s="509">
        <v>0</v>
      </c>
      <c r="G100" s="509">
        <v>0</v>
      </c>
      <c r="H100" s="509">
        <v>0</v>
      </c>
      <c r="I100" s="509">
        <v>0</v>
      </c>
      <c r="J100" s="509">
        <v>0</v>
      </c>
      <c r="K100" s="509">
        <v>0</v>
      </c>
      <c r="L100" s="509">
        <v>0</v>
      </c>
      <c r="M100" s="509">
        <v>0</v>
      </c>
      <c r="N100" s="509">
        <v>0</v>
      </c>
      <c r="O100" s="509">
        <v>0</v>
      </c>
      <c r="P100" s="509">
        <v>0</v>
      </c>
      <c r="Q100" s="509">
        <v>0</v>
      </c>
      <c r="R100" s="509">
        <v>0</v>
      </c>
      <c r="S100" s="509">
        <v>0</v>
      </c>
      <c r="T100" s="509">
        <v>0</v>
      </c>
      <c r="U100" s="511"/>
      <c r="V100" s="337"/>
      <c r="W100" s="337"/>
      <c r="X100" s="337"/>
    </row>
    <row r="101" spans="1:24" s="134" customFormat="1" ht="15.75" customHeight="1">
      <c r="A101" s="195" t="str">
        <f>'04'!A101</f>
        <v>XI</v>
      </c>
      <c r="B101" s="212" t="str">
        <f>'04'!B101</f>
        <v>H Lai Vung</v>
      </c>
      <c r="C101" s="506">
        <v>161535589</v>
      </c>
      <c r="D101" s="506">
        <v>141722573</v>
      </c>
      <c r="E101" s="506">
        <v>19813016</v>
      </c>
      <c r="F101" s="506">
        <v>0</v>
      </c>
      <c r="G101" s="506">
        <v>0</v>
      </c>
      <c r="H101" s="506">
        <v>161535589</v>
      </c>
      <c r="I101" s="506">
        <v>83220854</v>
      </c>
      <c r="J101" s="506">
        <v>10065513</v>
      </c>
      <c r="K101" s="506">
        <v>7279504</v>
      </c>
      <c r="L101" s="506">
        <v>2786009</v>
      </c>
      <c r="M101" s="506">
        <v>0</v>
      </c>
      <c r="N101" s="506">
        <v>73155341</v>
      </c>
      <c r="O101" s="506">
        <v>0</v>
      </c>
      <c r="P101" s="506">
        <v>0</v>
      </c>
      <c r="Q101" s="506">
        <v>75535271</v>
      </c>
      <c r="R101" s="506">
        <v>2779464</v>
      </c>
      <c r="S101" s="506">
        <v>0</v>
      </c>
      <c r="T101" s="506">
        <v>151470076</v>
      </c>
      <c r="U101" s="507">
        <f t="shared" si="2"/>
        <v>0.12094940770494857</v>
      </c>
      <c r="V101" s="510"/>
      <c r="W101" s="510"/>
      <c r="X101" s="510"/>
    </row>
    <row r="102" spans="1:24" s="132" customFormat="1" ht="15.75" customHeight="1">
      <c r="A102" s="214">
        <f>'04'!A102</f>
        <v>1</v>
      </c>
      <c r="B102" s="215" t="str">
        <f>'04'!B102</f>
        <v>CHV Nguyễn Bùi Trí</v>
      </c>
      <c r="C102" s="512">
        <v>16905589</v>
      </c>
      <c r="D102" s="216">
        <v>13782544</v>
      </c>
      <c r="E102" s="216">
        <v>3123045</v>
      </c>
      <c r="F102" s="216"/>
      <c r="G102" s="216"/>
      <c r="H102" s="512">
        <v>16905589</v>
      </c>
      <c r="I102" s="512">
        <v>7004688</v>
      </c>
      <c r="J102" s="512">
        <v>562717</v>
      </c>
      <c r="K102" s="216">
        <v>562717</v>
      </c>
      <c r="L102" s="216">
        <v>0</v>
      </c>
      <c r="M102" s="216"/>
      <c r="N102" s="216">
        <v>6441971</v>
      </c>
      <c r="O102" s="216"/>
      <c r="P102" s="216"/>
      <c r="Q102" s="216">
        <v>8116237</v>
      </c>
      <c r="R102" s="216">
        <v>1784664</v>
      </c>
      <c r="S102" s="216"/>
      <c r="T102" s="506">
        <v>16342872</v>
      </c>
      <c r="U102" s="507">
        <f t="shared" si="2"/>
        <v>0.0803343418008054</v>
      </c>
      <c r="V102" s="217"/>
      <c r="W102" s="217"/>
      <c r="X102" s="217"/>
    </row>
    <row r="103" spans="1:24" s="132" customFormat="1" ht="15.75" customHeight="1">
      <c r="A103" s="214">
        <f>'04'!A103</f>
        <v>2</v>
      </c>
      <c r="B103" s="215" t="str">
        <f>'04'!B103</f>
        <v>CHV Đặng Huỳnh Tân</v>
      </c>
      <c r="C103" s="512">
        <v>55534096</v>
      </c>
      <c r="D103" s="216">
        <v>52763132</v>
      </c>
      <c r="E103" s="216">
        <v>2770964</v>
      </c>
      <c r="F103" s="216"/>
      <c r="G103" s="216"/>
      <c r="H103" s="512">
        <v>55534096</v>
      </c>
      <c r="I103" s="512">
        <v>17756033</v>
      </c>
      <c r="J103" s="512">
        <v>1126161</v>
      </c>
      <c r="K103" s="216">
        <v>1116286</v>
      </c>
      <c r="L103" s="216">
        <v>9875</v>
      </c>
      <c r="M103" s="216"/>
      <c r="N103" s="216">
        <v>16629872</v>
      </c>
      <c r="O103" s="216"/>
      <c r="P103" s="216"/>
      <c r="Q103" s="216">
        <v>37553063</v>
      </c>
      <c r="R103" s="216">
        <v>225000</v>
      </c>
      <c r="S103" s="216"/>
      <c r="T103" s="506">
        <v>54407935</v>
      </c>
      <c r="U103" s="507">
        <f t="shared" si="2"/>
        <v>0.06342413308197839</v>
      </c>
      <c r="V103" s="217"/>
      <c r="W103" s="217"/>
      <c r="X103" s="217"/>
    </row>
    <row r="104" spans="1:24" s="132" customFormat="1" ht="15.75" customHeight="1">
      <c r="A104" s="214">
        <f>'04'!A104</f>
        <v>3</v>
      </c>
      <c r="B104" s="215" t="str">
        <f>'04'!B104</f>
        <v>CHV Mai Phi Hùng</v>
      </c>
      <c r="C104" s="512">
        <v>16240996</v>
      </c>
      <c r="D104" s="216">
        <v>11170018</v>
      </c>
      <c r="E104" s="216">
        <v>5070978</v>
      </c>
      <c r="F104" s="216"/>
      <c r="G104" s="216"/>
      <c r="H104" s="512">
        <v>16240996</v>
      </c>
      <c r="I104" s="512">
        <v>13454842</v>
      </c>
      <c r="J104" s="512">
        <v>2251538</v>
      </c>
      <c r="K104" s="216">
        <v>2136638</v>
      </c>
      <c r="L104" s="216">
        <v>114900</v>
      </c>
      <c r="M104" s="216"/>
      <c r="N104" s="216">
        <v>11203304</v>
      </c>
      <c r="O104" s="216"/>
      <c r="P104" s="216"/>
      <c r="Q104" s="216">
        <v>2786154</v>
      </c>
      <c r="R104" s="216"/>
      <c r="S104" s="216"/>
      <c r="T104" s="506">
        <v>13989458</v>
      </c>
      <c r="U104" s="507">
        <f t="shared" si="2"/>
        <v>0.1673403522687223</v>
      </c>
      <c r="V104" s="217"/>
      <c r="W104" s="217"/>
      <c r="X104" s="217"/>
    </row>
    <row r="105" spans="1:24" s="132" customFormat="1" ht="15.75" customHeight="1">
      <c r="A105" s="214">
        <f>'04'!A105</f>
        <v>4</v>
      </c>
      <c r="B105" s="215" t="str">
        <f>'04'!B105</f>
        <v>CHV Võ Minh Huệ</v>
      </c>
      <c r="C105" s="512">
        <v>25792396</v>
      </c>
      <c r="D105" s="216">
        <v>23966904</v>
      </c>
      <c r="E105" s="216">
        <v>1825492</v>
      </c>
      <c r="F105" s="216"/>
      <c r="G105" s="216"/>
      <c r="H105" s="512">
        <v>25792396</v>
      </c>
      <c r="I105" s="512">
        <v>20304553</v>
      </c>
      <c r="J105" s="512">
        <v>80642</v>
      </c>
      <c r="K105" s="216">
        <v>80642</v>
      </c>
      <c r="L105" s="216">
        <v>0</v>
      </c>
      <c r="M105" s="216"/>
      <c r="N105" s="216">
        <v>20223911</v>
      </c>
      <c r="O105" s="216"/>
      <c r="P105" s="216"/>
      <c r="Q105" s="216">
        <v>5487843</v>
      </c>
      <c r="R105" s="216"/>
      <c r="S105" s="216"/>
      <c r="T105" s="506">
        <v>25711754</v>
      </c>
      <c r="U105" s="507">
        <f t="shared" si="2"/>
        <v>0.003971621537297571</v>
      </c>
      <c r="V105" s="217"/>
      <c r="W105" s="217"/>
      <c r="X105" s="217"/>
    </row>
    <row r="106" spans="1:24" s="132" customFormat="1" ht="15.75" customHeight="1">
      <c r="A106" s="214">
        <f>'04'!A106</f>
        <v>5</v>
      </c>
      <c r="B106" s="215" t="str">
        <f>'04'!B106</f>
        <v>CHV Lê Quang Công</v>
      </c>
      <c r="C106" s="512">
        <v>23250260</v>
      </c>
      <c r="D106" s="216">
        <v>16813626</v>
      </c>
      <c r="E106" s="216">
        <v>6436634</v>
      </c>
      <c r="F106" s="216"/>
      <c r="G106" s="216"/>
      <c r="H106" s="512">
        <v>23250260</v>
      </c>
      <c r="I106" s="512">
        <v>13324515</v>
      </c>
      <c r="J106" s="512">
        <v>2284145</v>
      </c>
      <c r="K106" s="216">
        <v>2087463</v>
      </c>
      <c r="L106" s="216">
        <v>196682</v>
      </c>
      <c r="M106" s="216"/>
      <c r="N106" s="216">
        <v>11040370</v>
      </c>
      <c r="O106" s="216"/>
      <c r="P106" s="216"/>
      <c r="Q106" s="216">
        <v>9923252</v>
      </c>
      <c r="R106" s="216">
        <v>2493</v>
      </c>
      <c r="S106" s="216"/>
      <c r="T106" s="506">
        <v>20966115</v>
      </c>
      <c r="U106" s="507">
        <f t="shared" si="2"/>
        <v>0.17142425071381584</v>
      </c>
      <c r="V106" s="217"/>
      <c r="W106" s="217"/>
      <c r="X106" s="217"/>
    </row>
    <row r="107" spans="1:24" s="132" customFormat="1" ht="15.75">
      <c r="A107" s="214">
        <f>'04'!A107</f>
        <v>6</v>
      </c>
      <c r="B107" s="215" t="str">
        <f>'04'!B107</f>
        <v>CHV Trần Phước Đức</v>
      </c>
      <c r="C107" s="512">
        <v>23812252</v>
      </c>
      <c r="D107" s="216">
        <v>23226349</v>
      </c>
      <c r="E107" s="216">
        <v>585903</v>
      </c>
      <c r="F107" s="216"/>
      <c r="G107" s="216"/>
      <c r="H107" s="512">
        <v>23812252</v>
      </c>
      <c r="I107" s="512">
        <v>11376223</v>
      </c>
      <c r="J107" s="512">
        <v>3760310</v>
      </c>
      <c r="K107" s="216">
        <v>1295758</v>
      </c>
      <c r="L107" s="216">
        <v>2464552</v>
      </c>
      <c r="M107" s="216"/>
      <c r="N107" s="216">
        <v>7615913</v>
      </c>
      <c r="O107" s="216"/>
      <c r="P107" s="216"/>
      <c r="Q107" s="216">
        <v>11668722</v>
      </c>
      <c r="R107" s="216">
        <v>767307</v>
      </c>
      <c r="S107" s="216"/>
      <c r="T107" s="506">
        <v>20051942</v>
      </c>
      <c r="U107" s="507">
        <f t="shared" si="2"/>
        <v>0.3305411646730202</v>
      </c>
      <c r="V107" s="217"/>
      <c r="W107" s="217"/>
      <c r="X107" s="217"/>
    </row>
    <row r="108" spans="1:24" s="334" customFormat="1" ht="15.75" customHeight="1">
      <c r="A108" s="331" t="str">
        <f>'04'!A108</f>
        <v>…</v>
      </c>
      <c r="B108" s="332" t="str">
        <f>'04'!B108</f>
        <v>….</v>
      </c>
      <c r="C108" s="515">
        <v>0</v>
      </c>
      <c r="D108" s="515">
        <v>0</v>
      </c>
      <c r="E108" s="515">
        <v>0</v>
      </c>
      <c r="F108" s="515">
        <v>0</v>
      </c>
      <c r="G108" s="515">
        <v>0</v>
      </c>
      <c r="H108" s="515">
        <v>0</v>
      </c>
      <c r="I108" s="515">
        <v>0</v>
      </c>
      <c r="J108" s="515">
        <v>0</v>
      </c>
      <c r="K108" s="515">
        <v>0</v>
      </c>
      <c r="L108" s="515">
        <v>0</v>
      </c>
      <c r="M108" s="515">
        <v>0</v>
      </c>
      <c r="N108" s="515">
        <v>0</v>
      </c>
      <c r="O108" s="515">
        <v>0</v>
      </c>
      <c r="P108" s="515">
        <v>0</v>
      </c>
      <c r="Q108" s="515">
        <v>0</v>
      </c>
      <c r="R108" s="515">
        <v>0</v>
      </c>
      <c r="S108" s="515">
        <v>0</v>
      </c>
      <c r="T108" s="515">
        <v>0</v>
      </c>
      <c r="U108" s="516">
        <f t="shared" si="2"/>
      </c>
      <c r="V108" s="333"/>
      <c r="W108" s="333"/>
      <c r="X108" s="333"/>
    </row>
    <row r="109" spans="1:24" s="132" customFormat="1" ht="15.75">
      <c r="A109" s="195" t="str">
        <f>'04'!A109</f>
        <v>XII</v>
      </c>
      <c r="B109" s="212" t="str">
        <f>'04'!B109</f>
        <v>H Lấp Vò</v>
      </c>
      <c r="C109" s="506">
        <v>261215458</v>
      </c>
      <c r="D109" s="506">
        <v>216032068</v>
      </c>
      <c r="E109" s="506">
        <v>45183390</v>
      </c>
      <c r="F109" s="506">
        <v>200</v>
      </c>
      <c r="G109" s="506">
        <v>0</v>
      </c>
      <c r="H109" s="506">
        <v>261215258</v>
      </c>
      <c r="I109" s="506">
        <v>97679707</v>
      </c>
      <c r="J109" s="506">
        <v>4041889</v>
      </c>
      <c r="K109" s="506">
        <v>3637925</v>
      </c>
      <c r="L109" s="506">
        <v>403964</v>
      </c>
      <c r="M109" s="506">
        <v>0</v>
      </c>
      <c r="N109" s="506">
        <v>93337818</v>
      </c>
      <c r="O109" s="506">
        <v>300000</v>
      </c>
      <c r="P109" s="506">
        <v>0</v>
      </c>
      <c r="Q109" s="506">
        <v>162770101</v>
      </c>
      <c r="R109" s="506">
        <v>765450</v>
      </c>
      <c r="S109" s="506">
        <v>0</v>
      </c>
      <c r="T109" s="506">
        <v>257173369</v>
      </c>
      <c r="U109" s="507">
        <f t="shared" si="2"/>
        <v>0.041379004136447704</v>
      </c>
      <c r="V109" s="508"/>
      <c r="W109" s="508"/>
      <c r="X109" s="508"/>
    </row>
    <row r="110" spans="1:24" s="132" customFormat="1" ht="15.75">
      <c r="A110" s="214">
        <f>'04'!A110</f>
        <v>1</v>
      </c>
      <c r="B110" s="215" t="str">
        <f>'04'!B110</f>
        <v>Lê Hồng Đỗ</v>
      </c>
      <c r="C110" s="512">
        <v>0</v>
      </c>
      <c r="D110" s="216">
        <v>0</v>
      </c>
      <c r="E110" s="216">
        <v>0</v>
      </c>
      <c r="F110" s="216">
        <v>0</v>
      </c>
      <c r="G110" s="216"/>
      <c r="H110" s="512">
        <v>0</v>
      </c>
      <c r="I110" s="512">
        <v>0</v>
      </c>
      <c r="J110" s="512">
        <v>0</v>
      </c>
      <c r="K110" s="216">
        <v>0</v>
      </c>
      <c r="L110" s="216">
        <v>0</v>
      </c>
      <c r="M110" s="216">
        <v>0</v>
      </c>
      <c r="N110" s="216">
        <v>0</v>
      </c>
      <c r="O110" s="216">
        <v>0</v>
      </c>
      <c r="P110" s="216">
        <v>0</v>
      </c>
      <c r="Q110" s="216">
        <v>0</v>
      </c>
      <c r="R110" s="216">
        <v>0</v>
      </c>
      <c r="S110" s="216">
        <v>0</v>
      </c>
      <c r="T110" s="506">
        <v>0</v>
      </c>
      <c r="U110" s="507">
        <f t="shared" si="2"/>
      </c>
      <c r="V110" s="217"/>
      <c r="W110" s="217"/>
      <c r="X110" s="217"/>
    </row>
    <row r="111" spans="1:24" s="132" customFormat="1" ht="15.75">
      <c r="A111" s="214">
        <f>'04'!A111</f>
        <v>2</v>
      </c>
      <c r="B111" s="215" t="str">
        <f>'04'!B111</f>
        <v>Phạm Phú Lợi</v>
      </c>
      <c r="C111" s="512">
        <v>84810700</v>
      </c>
      <c r="D111" s="216">
        <v>83842632</v>
      </c>
      <c r="E111" s="216">
        <v>968068</v>
      </c>
      <c r="F111" s="216">
        <v>0</v>
      </c>
      <c r="G111" s="216"/>
      <c r="H111" s="512">
        <v>84810700</v>
      </c>
      <c r="I111" s="512">
        <v>26761790</v>
      </c>
      <c r="J111" s="512">
        <v>357112</v>
      </c>
      <c r="K111" s="216">
        <v>357112</v>
      </c>
      <c r="L111" s="216">
        <v>0</v>
      </c>
      <c r="M111" s="216">
        <v>0</v>
      </c>
      <c r="N111" s="216">
        <v>26404678</v>
      </c>
      <c r="O111" s="216">
        <v>0</v>
      </c>
      <c r="P111" s="216">
        <v>0</v>
      </c>
      <c r="Q111" s="216">
        <v>57283460</v>
      </c>
      <c r="R111" s="216">
        <v>765450</v>
      </c>
      <c r="S111" s="216">
        <v>0</v>
      </c>
      <c r="T111" s="506">
        <v>84453588</v>
      </c>
      <c r="U111" s="507">
        <f t="shared" si="2"/>
        <v>0.013344099927545953</v>
      </c>
      <c r="V111" s="217"/>
      <c r="W111" s="217"/>
      <c r="X111" s="217"/>
    </row>
    <row r="112" spans="1:24" s="132" customFormat="1" ht="15.75">
      <c r="A112" s="214">
        <f>'04'!A112</f>
        <v>3</v>
      </c>
      <c r="B112" s="215" t="str">
        <f>'04'!B112</f>
        <v>Nguyễn Minh Tâm</v>
      </c>
      <c r="C112" s="512">
        <v>43200248</v>
      </c>
      <c r="D112" s="216">
        <v>15463922</v>
      </c>
      <c r="E112" s="216">
        <v>27736326</v>
      </c>
      <c r="F112" s="216">
        <v>0</v>
      </c>
      <c r="G112" s="216"/>
      <c r="H112" s="512">
        <v>43200248</v>
      </c>
      <c r="I112" s="512">
        <v>32174483</v>
      </c>
      <c r="J112" s="512">
        <v>360529</v>
      </c>
      <c r="K112" s="216">
        <v>220360</v>
      </c>
      <c r="L112" s="216">
        <v>140169</v>
      </c>
      <c r="M112" s="216">
        <v>0</v>
      </c>
      <c r="N112" s="216">
        <v>31813954</v>
      </c>
      <c r="O112" s="216">
        <v>0</v>
      </c>
      <c r="P112" s="216">
        <v>0</v>
      </c>
      <c r="Q112" s="216">
        <v>11025765</v>
      </c>
      <c r="R112" s="216">
        <v>0</v>
      </c>
      <c r="S112" s="216">
        <v>0</v>
      </c>
      <c r="T112" s="506">
        <v>42839719</v>
      </c>
      <c r="U112" s="507">
        <f t="shared" si="2"/>
        <v>0.011205432578357204</v>
      </c>
      <c r="V112" s="217"/>
      <c r="W112" s="217"/>
      <c r="X112" s="217"/>
    </row>
    <row r="113" spans="1:24" s="132" customFormat="1" ht="15.75">
      <c r="A113" s="214">
        <f>'04'!A113</f>
        <v>4</v>
      </c>
      <c r="B113" s="215" t="str">
        <f>'04'!B113</f>
        <v>Cao Văn Nghĩa</v>
      </c>
      <c r="C113" s="512">
        <v>64678063</v>
      </c>
      <c r="D113" s="216">
        <v>61231146</v>
      </c>
      <c r="E113" s="216">
        <v>3446917</v>
      </c>
      <c r="F113" s="216">
        <v>200</v>
      </c>
      <c r="G113" s="216"/>
      <c r="H113" s="512">
        <v>64677863</v>
      </c>
      <c r="I113" s="512">
        <v>15029909</v>
      </c>
      <c r="J113" s="512">
        <v>887700</v>
      </c>
      <c r="K113" s="216">
        <v>795645</v>
      </c>
      <c r="L113" s="216">
        <v>92055</v>
      </c>
      <c r="M113" s="216">
        <v>0</v>
      </c>
      <c r="N113" s="216">
        <v>13842209</v>
      </c>
      <c r="O113" s="216">
        <v>300000</v>
      </c>
      <c r="P113" s="216">
        <v>0</v>
      </c>
      <c r="Q113" s="216">
        <v>49647954</v>
      </c>
      <c r="R113" s="216">
        <v>0</v>
      </c>
      <c r="S113" s="216">
        <v>0</v>
      </c>
      <c r="T113" s="506">
        <v>63790163</v>
      </c>
      <c r="U113" s="507">
        <f t="shared" si="2"/>
        <v>0.05906223384319892</v>
      </c>
      <c r="V113" s="217"/>
      <c r="W113" s="217"/>
      <c r="X113" s="217"/>
    </row>
    <row r="114" spans="1:24" s="132" customFormat="1" ht="15.75">
      <c r="A114" s="214">
        <f>'04'!A114</f>
        <v>5</v>
      </c>
      <c r="B114" s="215" t="str">
        <f>'04'!B114</f>
        <v>Lê Văn Vĩ</v>
      </c>
      <c r="C114" s="512">
        <v>22633223</v>
      </c>
      <c r="D114" s="216">
        <v>15001008</v>
      </c>
      <c r="E114" s="216">
        <v>7632215</v>
      </c>
      <c r="F114" s="216">
        <v>0</v>
      </c>
      <c r="G114" s="216"/>
      <c r="H114" s="512">
        <v>22633223</v>
      </c>
      <c r="I114" s="512">
        <v>12156962</v>
      </c>
      <c r="J114" s="512">
        <v>379524</v>
      </c>
      <c r="K114" s="216">
        <v>358784</v>
      </c>
      <c r="L114" s="216">
        <v>20740</v>
      </c>
      <c r="M114" s="216">
        <v>0</v>
      </c>
      <c r="N114" s="216">
        <v>11777438</v>
      </c>
      <c r="O114" s="216">
        <v>0</v>
      </c>
      <c r="P114" s="216">
        <v>0</v>
      </c>
      <c r="Q114" s="216">
        <v>10476261</v>
      </c>
      <c r="R114" s="216">
        <v>0</v>
      </c>
      <c r="S114" s="216">
        <v>0</v>
      </c>
      <c r="T114" s="506">
        <v>22253699</v>
      </c>
      <c r="U114" s="507">
        <f t="shared" si="2"/>
        <v>0.031218654792208776</v>
      </c>
      <c r="V114" s="217"/>
      <c r="W114" s="217"/>
      <c r="X114" s="217"/>
    </row>
    <row r="115" spans="1:24" s="132" customFormat="1" ht="15.75">
      <c r="A115" s="214">
        <f>'04'!A115</f>
        <v>6</v>
      </c>
      <c r="B115" s="215" t="str">
        <f>'04'!B115</f>
        <v>Kiều Công Thành</v>
      </c>
      <c r="C115" s="512">
        <v>45893224</v>
      </c>
      <c r="D115" s="216">
        <v>40493360</v>
      </c>
      <c r="E115" s="216">
        <v>5399864</v>
      </c>
      <c r="F115" s="216">
        <v>0</v>
      </c>
      <c r="G115" s="216"/>
      <c r="H115" s="512">
        <v>45893224</v>
      </c>
      <c r="I115" s="512">
        <v>11556563</v>
      </c>
      <c r="J115" s="512">
        <v>2057024</v>
      </c>
      <c r="K115" s="216">
        <v>1906024</v>
      </c>
      <c r="L115" s="216">
        <v>151000</v>
      </c>
      <c r="M115" s="216">
        <v>0</v>
      </c>
      <c r="N115" s="216">
        <v>9499539</v>
      </c>
      <c r="O115" s="216">
        <v>0</v>
      </c>
      <c r="P115" s="216">
        <v>0</v>
      </c>
      <c r="Q115" s="216">
        <v>34336661</v>
      </c>
      <c r="R115" s="216">
        <v>0</v>
      </c>
      <c r="S115" s="216">
        <v>0</v>
      </c>
      <c r="T115" s="506">
        <v>43836200</v>
      </c>
      <c r="U115" s="507">
        <f t="shared" si="2"/>
        <v>0.17799617412201188</v>
      </c>
      <c r="V115" s="217"/>
      <c r="W115" s="217"/>
      <c r="X115" s="217"/>
    </row>
    <row r="116" spans="1:24" s="334" customFormat="1" ht="15.75">
      <c r="A116" s="331" t="str">
        <f>'04'!A116</f>
        <v>…</v>
      </c>
      <c r="B116" s="332">
        <f>'04'!B116</f>
        <v>0</v>
      </c>
      <c r="C116" s="515">
        <f>C109-C110-C111-C112-C113-C114-C115</f>
        <v>0</v>
      </c>
      <c r="D116" s="515">
        <f aca="true" t="shared" si="3" ref="D116:T116">D109-D110-D111-D112-D113-D114-D115</f>
        <v>0</v>
      </c>
      <c r="E116" s="515">
        <f t="shared" si="3"/>
        <v>0</v>
      </c>
      <c r="F116" s="515">
        <f t="shared" si="3"/>
        <v>0</v>
      </c>
      <c r="G116" s="515">
        <f t="shared" si="3"/>
        <v>0</v>
      </c>
      <c r="H116" s="515">
        <f t="shared" si="3"/>
        <v>0</v>
      </c>
      <c r="I116" s="515">
        <f t="shared" si="3"/>
        <v>0</v>
      </c>
      <c r="J116" s="515">
        <f t="shared" si="3"/>
        <v>0</v>
      </c>
      <c r="K116" s="515">
        <f t="shared" si="3"/>
        <v>0</v>
      </c>
      <c r="L116" s="515">
        <f t="shared" si="3"/>
        <v>0</v>
      </c>
      <c r="M116" s="515">
        <f t="shared" si="3"/>
        <v>0</v>
      </c>
      <c r="N116" s="515">
        <f t="shared" si="3"/>
        <v>0</v>
      </c>
      <c r="O116" s="515">
        <f t="shared" si="3"/>
        <v>0</v>
      </c>
      <c r="P116" s="515">
        <f t="shared" si="3"/>
        <v>0</v>
      </c>
      <c r="Q116" s="515">
        <f t="shared" si="3"/>
        <v>0</v>
      </c>
      <c r="R116" s="515">
        <f t="shared" si="3"/>
        <v>0</v>
      </c>
      <c r="S116" s="515">
        <f t="shared" si="3"/>
        <v>0</v>
      </c>
      <c r="T116" s="515">
        <f t="shared" si="3"/>
        <v>0</v>
      </c>
      <c r="U116" s="516">
        <f>IF(I116&lt;&gt;0,J116/I116,"")</f>
      </c>
      <c r="V116" s="333"/>
      <c r="W116" s="333"/>
      <c r="X116" s="333"/>
    </row>
    <row r="117" spans="1:24" s="204" customFormat="1" ht="21" customHeight="1">
      <c r="A117" s="615" t="str">
        <f>TT!C7</f>
        <v>Đồng Tháp, ngày 05 tháng 01 năm 2021</v>
      </c>
      <c r="B117" s="616"/>
      <c r="C117" s="616"/>
      <c r="D117" s="616"/>
      <c r="E117" s="616"/>
      <c r="F117" s="154"/>
      <c r="G117" s="154"/>
      <c r="H117" s="154"/>
      <c r="I117" s="199"/>
      <c r="J117" s="199"/>
      <c r="K117" s="199"/>
      <c r="L117" s="199"/>
      <c r="M117" s="199"/>
      <c r="N117" s="615" t="str">
        <f>TT!C4</f>
        <v>Đồng Tháp, ngày 05 tháng 01 năm 2021</v>
      </c>
      <c r="O117" s="616"/>
      <c r="P117" s="616"/>
      <c r="Q117" s="616"/>
      <c r="R117" s="616"/>
      <c r="S117" s="616"/>
      <c r="T117" s="616"/>
      <c r="U117" s="616"/>
      <c r="V117" s="517"/>
      <c r="W117" s="517"/>
      <c r="X117" s="517"/>
    </row>
    <row r="118" spans="1:24" s="204" customFormat="1" ht="39.75" customHeight="1">
      <c r="A118" s="685" t="s">
        <v>286</v>
      </c>
      <c r="B118" s="686"/>
      <c r="C118" s="686"/>
      <c r="D118" s="686"/>
      <c r="E118" s="686"/>
      <c r="F118" s="155"/>
      <c r="G118" s="155"/>
      <c r="H118" s="155"/>
      <c r="I118" s="198"/>
      <c r="J118" s="198"/>
      <c r="K118" s="198"/>
      <c r="L118" s="198"/>
      <c r="M118" s="198"/>
      <c r="N118" s="687" t="str">
        <f>TT!C5</f>
        <v>KT. CỤC TRƯỞNG
PHÓ CỤC TRƯỞNG</v>
      </c>
      <c r="O118" s="687"/>
      <c r="P118" s="687"/>
      <c r="Q118" s="687"/>
      <c r="R118" s="687"/>
      <c r="S118" s="687"/>
      <c r="T118" s="687"/>
      <c r="U118" s="687"/>
      <c r="V118" s="517"/>
      <c r="W118" s="517"/>
      <c r="X118" s="517"/>
    </row>
    <row r="119" spans="1:24" s="204" customFormat="1" ht="96.75" customHeight="1">
      <c r="A119" s="200"/>
      <c r="B119" s="213"/>
      <c r="C119" s="200"/>
      <c r="D119" s="200"/>
      <c r="E119" s="200"/>
      <c r="F119" s="201"/>
      <c r="G119" s="201"/>
      <c r="H119" s="201"/>
      <c r="I119" s="198"/>
      <c r="J119" s="198"/>
      <c r="K119" s="198"/>
      <c r="L119" s="198"/>
      <c r="M119" s="198"/>
      <c r="N119" s="198"/>
      <c r="O119" s="198"/>
      <c r="P119" s="201"/>
      <c r="Q119" s="503"/>
      <c r="R119" s="201"/>
      <c r="S119" s="198"/>
      <c r="T119" s="201"/>
      <c r="U119" s="201"/>
      <c r="V119" s="517"/>
      <c r="W119" s="517"/>
      <c r="X119" s="517"/>
    </row>
    <row r="120" spans="1:24" s="204" customFormat="1" ht="21" customHeight="1">
      <c r="A120" s="688" t="str">
        <f>TT!C6</f>
        <v>Nguyễn Chí Hòa</v>
      </c>
      <c r="B120" s="688"/>
      <c r="C120" s="688"/>
      <c r="D120" s="688"/>
      <c r="E120" s="688"/>
      <c r="F120" s="202" t="s">
        <v>2</v>
      </c>
      <c r="G120" s="202"/>
      <c r="H120" s="202"/>
      <c r="I120" s="202"/>
      <c r="J120" s="202"/>
      <c r="K120" s="202"/>
      <c r="L120" s="202"/>
      <c r="M120" s="202"/>
      <c r="N120" s="689" t="str">
        <f>TT!C3</f>
        <v>Vũ Quang Hiện</v>
      </c>
      <c r="O120" s="689"/>
      <c r="P120" s="689"/>
      <c r="Q120" s="689"/>
      <c r="R120" s="689"/>
      <c r="S120" s="689"/>
      <c r="T120" s="689"/>
      <c r="U120" s="689"/>
      <c r="V120" s="517"/>
      <c r="W120" s="517"/>
      <c r="X120" s="517"/>
    </row>
    <row r="121" spans="2:24" s="204" customFormat="1" ht="21" customHeight="1">
      <c r="B121" s="518"/>
      <c r="M121" s="208"/>
      <c r="N121" s="208"/>
      <c r="O121" s="208"/>
      <c r="P121" s="208"/>
      <c r="Q121" s="208"/>
      <c r="R121" s="208"/>
      <c r="S121" s="208"/>
      <c r="T121" s="208"/>
      <c r="U121" s="208"/>
      <c r="V121" s="517"/>
      <c r="W121" s="517"/>
      <c r="X121" s="517"/>
    </row>
    <row r="122" ht="21" customHeight="1"/>
  </sheetData>
  <sheetProtection formatCells="0" formatColumns="0" formatRows="0" insertRows="0" deleteRows="0"/>
  <mergeCells count="34">
    <mergeCell ref="U3:U7"/>
    <mergeCell ref="A117:E117"/>
    <mergeCell ref="A118:E118"/>
    <mergeCell ref="N118:U118"/>
    <mergeCell ref="A120:E120"/>
    <mergeCell ref="N120:U120"/>
    <mergeCell ref="A8:B8"/>
    <mergeCell ref="N117:U117"/>
    <mergeCell ref="A9:B9"/>
    <mergeCell ref="P1:U1"/>
    <mergeCell ref="C3:C7"/>
    <mergeCell ref="D4:D7"/>
    <mergeCell ref="E4:E7"/>
    <mergeCell ref="B3:B7"/>
    <mergeCell ref="E1:O1"/>
    <mergeCell ref="A1:D1"/>
    <mergeCell ref="D3:E3"/>
    <mergeCell ref="F3:F7"/>
    <mergeCell ref="P2:U2"/>
    <mergeCell ref="T3:T7"/>
    <mergeCell ref="H3:H7"/>
    <mergeCell ref="I3:S3"/>
    <mergeCell ref="Q4:Q7"/>
    <mergeCell ref="R4:R7"/>
    <mergeCell ref="S4:S7"/>
    <mergeCell ref="I4:I7"/>
    <mergeCell ref="J4:P4"/>
    <mergeCell ref="J5:J7"/>
    <mergeCell ref="K5:M6"/>
    <mergeCell ref="N5:N7"/>
    <mergeCell ref="O5:O7"/>
    <mergeCell ref="P5:P7"/>
    <mergeCell ref="G3:G7"/>
    <mergeCell ref="A3:A7"/>
  </mergeCells>
  <printOptions/>
  <pageMargins left="0.38" right="0.3" top="0.39" bottom="0.42" header="0.31496062992126" footer="0.31496062992126"/>
  <pageSetup horizontalDpi="600" verticalDpi="600" orientation="landscape" paperSize="9" scale="70" r:id="rId2"/>
  <drawing r:id="rId1"/>
</worksheet>
</file>

<file path=xl/worksheets/sheet12.xml><?xml version="1.0" encoding="utf-8"?>
<worksheet xmlns="http://schemas.openxmlformats.org/spreadsheetml/2006/main" xmlns:r="http://schemas.openxmlformats.org/officeDocument/2006/relationships">
  <sheetPr>
    <tabColor rgb="FFC00000"/>
  </sheetPr>
  <dimension ref="A1:W23"/>
  <sheetViews>
    <sheetView view="pageBreakPreview" zoomScaleSheetLayoutView="100" zoomScalePageLayoutView="0" workbookViewId="0" topLeftCell="A1">
      <selection activeCell="F1" sqref="F1:P1"/>
    </sheetView>
  </sheetViews>
  <sheetFormatPr defaultColWidth="9.00390625" defaultRowHeight="15.75"/>
  <cols>
    <col min="1" max="1" width="3.50390625" style="53" customWidth="1"/>
    <col min="2" max="2" width="15.875" style="53" customWidth="1"/>
    <col min="3" max="3" width="6.875" style="53" customWidth="1"/>
    <col min="4" max="4" width="5.50390625" style="53" customWidth="1"/>
    <col min="5" max="5" width="9.375" style="53" customWidth="1"/>
    <col min="6" max="6" width="5.00390625" style="53" customWidth="1"/>
    <col min="7" max="7" width="4.50390625" style="53" customWidth="1"/>
    <col min="8" max="8" width="5.875" style="53" customWidth="1"/>
    <col min="9" max="9" width="5.375" style="53" customWidth="1"/>
    <col min="10" max="10" width="6.375" style="53" customWidth="1"/>
    <col min="11" max="11" width="6.50390625" style="53" customWidth="1"/>
    <col min="12" max="13" width="6.25390625" style="72" customWidth="1"/>
    <col min="14" max="14" width="7.125" style="72" customWidth="1"/>
    <col min="15" max="16" width="5.375" style="72" customWidth="1"/>
    <col min="17" max="17" width="5.875" style="72" customWidth="1"/>
    <col min="18" max="18" width="7.125" style="72" customWidth="1"/>
    <col min="19" max="19" width="5.875" style="72" customWidth="1"/>
    <col min="20" max="20" width="5.625" style="72" customWidth="1"/>
    <col min="21" max="21" width="5.875" style="72" customWidth="1"/>
    <col min="22" max="22" width="7.00390625" style="72" customWidth="1"/>
    <col min="23" max="16384" width="9.00390625" style="53" customWidth="1"/>
  </cols>
  <sheetData>
    <row r="1" spans="1:23" ht="66.75" customHeight="1">
      <c r="A1" s="707" t="s">
        <v>154</v>
      </c>
      <c r="B1" s="707"/>
      <c r="C1" s="707"/>
      <c r="D1" s="707"/>
      <c r="E1" s="707"/>
      <c r="F1" s="722" t="s">
        <v>125</v>
      </c>
      <c r="G1" s="722"/>
      <c r="H1" s="722"/>
      <c r="I1" s="722"/>
      <c r="J1" s="722"/>
      <c r="K1" s="722"/>
      <c r="L1" s="722"/>
      <c r="M1" s="722"/>
      <c r="N1" s="722"/>
      <c r="O1" s="722"/>
      <c r="P1" s="722"/>
      <c r="Q1" s="718" t="s">
        <v>150</v>
      </c>
      <c r="R1" s="718"/>
      <c r="S1" s="718"/>
      <c r="T1" s="718"/>
      <c r="U1" s="718"/>
      <c r="V1" s="718"/>
      <c r="W1" s="73"/>
    </row>
    <row r="2" spans="1:22" s="62" customFormat="1" ht="18.75" customHeight="1">
      <c r="A2" s="56"/>
      <c r="B2" s="57"/>
      <c r="C2" s="57"/>
      <c r="D2" s="57"/>
      <c r="E2" s="53"/>
      <c r="F2" s="53"/>
      <c r="G2" s="53"/>
      <c r="H2" s="53"/>
      <c r="I2" s="53"/>
      <c r="J2" s="53"/>
      <c r="K2" s="58"/>
      <c r="L2" s="61"/>
      <c r="M2" s="60">
        <f>COUNTBLANK(E9:V22)</f>
        <v>252</v>
      </c>
      <c r="N2" s="74">
        <f>COUNTA(E11:V11)</f>
        <v>0</v>
      </c>
      <c r="O2" s="60">
        <f>M2+N2</f>
        <v>252</v>
      </c>
      <c r="P2" s="60"/>
      <c r="Q2" s="74"/>
      <c r="R2" s="733" t="s">
        <v>123</v>
      </c>
      <c r="S2" s="733"/>
      <c r="T2" s="733"/>
      <c r="U2" s="733"/>
      <c r="V2" s="733"/>
    </row>
    <row r="3" spans="1:22" s="63" customFormat="1" ht="15.75" customHeight="1">
      <c r="A3" s="706" t="s">
        <v>21</v>
      </c>
      <c r="B3" s="706"/>
      <c r="C3" s="725" t="s">
        <v>155</v>
      </c>
      <c r="D3" s="708" t="s">
        <v>134</v>
      </c>
      <c r="E3" s="719" t="s">
        <v>75</v>
      </c>
      <c r="F3" s="720"/>
      <c r="G3" s="736" t="s">
        <v>36</v>
      </c>
      <c r="H3" s="715" t="s">
        <v>82</v>
      </c>
      <c r="I3" s="734" t="s">
        <v>37</v>
      </c>
      <c r="J3" s="734"/>
      <c r="K3" s="734"/>
      <c r="L3" s="734"/>
      <c r="M3" s="734"/>
      <c r="N3" s="734"/>
      <c r="O3" s="734"/>
      <c r="P3" s="734"/>
      <c r="Q3" s="734"/>
      <c r="R3" s="734"/>
      <c r="S3" s="734"/>
      <c r="T3" s="734"/>
      <c r="U3" s="723" t="s">
        <v>103</v>
      </c>
      <c r="V3" s="708" t="s">
        <v>108</v>
      </c>
    </row>
    <row r="4" spans="1:22" s="62" customFormat="1" ht="15.75" customHeight="1">
      <c r="A4" s="706"/>
      <c r="B4" s="706"/>
      <c r="C4" s="726"/>
      <c r="D4" s="708"/>
      <c r="E4" s="711" t="s">
        <v>137</v>
      </c>
      <c r="F4" s="711" t="s">
        <v>62</v>
      </c>
      <c r="G4" s="737"/>
      <c r="H4" s="715"/>
      <c r="I4" s="715" t="s">
        <v>37</v>
      </c>
      <c r="J4" s="708" t="s">
        <v>38</v>
      </c>
      <c r="K4" s="708"/>
      <c r="L4" s="708"/>
      <c r="M4" s="708"/>
      <c r="N4" s="708"/>
      <c r="O4" s="708"/>
      <c r="P4" s="708"/>
      <c r="Q4" s="708"/>
      <c r="R4" s="701" t="s">
        <v>139</v>
      </c>
      <c r="S4" s="701" t="s">
        <v>148</v>
      </c>
      <c r="T4" s="701" t="s">
        <v>81</v>
      </c>
      <c r="U4" s="723"/>
      <c r="V4" s="708"/>
    </row>
    <row r="5" spans="1:22" s="62" customFormat="1" ht="15.75" customHeight="1">
      <c r="A5" s="706"/>
      <c r="B5" s="706"/>
      <c r="C5" s="726"/>
      <c r="D5" s="708"/>
      <c r="E5" s="712"/>
      <c r="F5" s="712"/>
      <c r="G5" s="737"/>
      <c r="H5" s="715"/>
      <c r="I5" s="715"/>
      <c r="J5" s="715" t="s">
        <v>61</v>
      </c>
      <c r="K5" s="708" t="s">
        <v>75</v>
      </c>
      <c r="L5" s="708"/>
      <c r="M5" s="708"/>
      <c r="N5" s="708"/>
      <c r="O5" s="708"/>
      <c r="P5" s="708"/>
      <c r="Q5" s="708"/>
      <c r="R5" s="702"/>
      <c r="S5" s="702"/>
      <c r="T5" s="702"/>
      <c r="U5" s="723"/>
      <c r="V5" s="708"/>
    </row>
    <row r="6" spans="1:22" s="62" customFormat="1" ht="15.75" customHeight="1">
      <c r="A6" s="706"/>
      <c r="B6" s="706"/>
      <c r="C6" s="726"/>
      <c r="D6" s="708"/>
      <c r="E6" s="712"/>
      <c r="F6" s="712"/>
      <c r="G6" s="737"/>
      <c r="H6" s="715"/>
      <c r="I6" s="715"/>
      <c r="J6" s="715"/>
      <c r="K6" s="715" t="s">
        <v>96</v>
      </c>
      <c r="L6" s="708" t="s">
        <v>75</v>
      </c>
      <c r="M6" s="708"/>
      <c r="N6" s="708"/>
      <c r="O6" s="715" t="s">
        <v>42</v>
      </c>
      <c r="P6" s="701" t="s">
        <v>147</v>
      </c>
      <c r="Q6" s="715" t="s">
        <v>46</v>
      </c>
      <c r="R6" s="702"/>
      <c r="S6" s="702"/>
      <c r="T6" s="702"/>
      <c r="U6" s="723"/>
      <c r="V6" s="708"/>
    </row>
    <row r="7" spans="1:22" ht="51" customHeight="1">
      <c r="A7" s="706"/>
      <c r="B7" s="706"/>
      <c r="C7" s="727"/>
      <c r="D7" s="708"/>
      <c r="E7" s="713"/>
      <c r="F7" s="713"/>
      <c r="G7" s="738"/>
      <c r="H7" s="715"/>
      <c r="I7" s="715"/>
      <c r="J7" s="715"/>
      <c r="K7" s="715"/>
      <c r="L7" s="54" t="s">
        <v>39</v>
      </c>
      <c r="M7" s="54" t="s">
        <v>40</v>
      </c>
      <c r="N7" s="54" t="s">
        <v>156</v>
      </c>
      <c r="O7" s="715"/>
      <c r="P7" s="703"/>
      <c r="Q7" s="715"/>
      <c r="R7" s="703"/>
      <c r="S7" s="703"/>
      <c r="T7" s="703"/>
      <c r="U7" s="723"/>
      <c r="V7" s="708"/>
    </row>
    <row r="8" spans="1:22" ht="15.75">
      <c r="A8" s="735" t="s">
        <v>3</v>
      </c>
      <c r="B8" s="735"/>
      <c r="C8" s="54" t="s">
        <v>13</v>
      </c>
      <c r="D8" s="54" t="s">
        <v>14</v>
      </c>
      <c r="E8" s="54" t="s">
        <v>19</v>
      </c>
      <c r="F8" s="54" t="s">
        <v>22</v>
      </c>
      <c r="G8" s="54" t="s">
        <v>23</v>
      </c>
      <c r="H8" s="54" t="s">
        <v>24</v>
      </c>
      <c r="I8" s="54" t="s">
        <v>25</v>
      </c>
      <c r="J8" s="54" t="s">
        <v>26</v>
      </c>
      <c r="K8" s="54" t="s">
        <v>27</v>
      </c>
      <c r="L8" s="54" t="s">
        <v>29</v>
      </c>
      <c r="M8" s="54" t="s">
        <v>30</v>
      </c>
      <c r="N8" s="54" t="s">
        <v>104</v>
      </c>
      <c r="O8" s="54" t="s">
        <v>101</v>
      </c>
      <c r="P8" s="54" t="s">
        <v>105</v>
      </c>
      <c r="Q8" s="54" t="s">
        <v>106</v>
      </c>
      <c r="R8" s="54" t="s">
        <v>107</v>
      </c>
      <c r="S8" s="54" t="s">
        <v>118</v>
      </c>
      <c r="T8" s="54" t="s">
        <v>131</v>
      </c>
      <c r="U8" s="54" t="s">
        <v>133</v>
      </c>
      <c r="V8" s="54" t="s">
        <v>149</v>
      </c>
    </row>
    <row r="9" spans="1:22" ht="15.75">
      <c r="A9" s="735" t="s">
        <v>10</v>
      </c>
      <c r="B9" s="735"/>
      <c r="C9" s="50"/>
      <c r="D9" s="50"/>
      <c r="E9" s="50"/>
      <c r="F9" s="50"/>
      <c r="G9" s="50"/>
      <c r="H9" s="50"/>
      <c r="I9" s="50"/>
      <c r="J9" s="50"/>
      <c r="K9" s="50"/>
      <c r="L9" s="50"/>
      <c r="M9" s="50"/>
      <c r="N9" s="50"/>
      <c r="O9" s="50"/>
      <c r="P9" s="50"/>
      <c r="Q9" s="50"/>
      <c r="R9" s="50"/>
      <c r="S9" s="50"/>
      <c r="T9" s="50"/>
      <c r="U9" s="50"/>
      <c r="V9" s="50"/>
    </row>
    <row r="10" spans="1:22" ht="15.75">
      <c r="A10" s="75" t="s">
        <v>0</v>
      </c>
      <c r="B10" s="76" t="s">
        <v>28</v>
      </c>
      <c r="C10" s="50"/>
      <c r="D10" s="50"/>
      <c r="E10" s="50"/>
      <c r="F10" s="50"/>
      <c r="G10" s="50"/>
      <c r="H10" s="50"/>
      <c r="I10" s="50"/>
      <c r="J10" s="50"/>
      <c r="K10" s="50"/>
      <c r="L10" s="50"/>
      <c r="M10" s="50"/>
      <c r="N10" s="50"/>
      <c r="O10" s="50"/>
      <c r="P10" s="50"/>
      <c r="Q10" s="50"/>
      <c r="R10" s="50"/>
      <c r="S10" s="50"/>
      <c r="T10" s="50"/>
      <c r="U10" s="50"/>
      <c r="V10" s="50"/>
    </row>
    <row r="11" spans="1:22" ht="15.75">
      <c r="A11" s="51" t="s">
        <v>13</v>
      </c>
      <c r="B11" s="52" t="s">
        <v>6</v>
      </c>
      <c r="C11" s="50"/>
      <c r="D11" s="50"/>
      <c r="E11" s="50"/>
      <c r="F11" s="50"/>
      <c r="G11" s="50"/>
      <c r="H11" s="50"/>
      <c r="I11" s="50"/>
      <c r="J11" s="50"/>
      <c r="K11" s="50"/>
      <c r="L11" s="50"/>
      <c r="M11" s="50"/>
      <c r="N11" s="50"/>
      <c r="O11" s="50"/>
      <c r="P11" s="50"/>
      <c r="Q11" s="50"/>
      <c r="R11" s="50"/>
      <c r="S11" s="50"/>
      <c r="T11" s="50"/>
      <c r="U11" s="50"/>
      <c r="V11" s="50"/>
    </row>
    <row r="12" spans="1:22" ht="15.75">
      <c r="A12" s="51" t="s">
        <v>14</v>
      </c>
      <c r="B12" s="52" t="s">
        <v>6</v>
      </c>
      <c r="C12" s="50"/>
      <c r="D12" s="50"/>
      <c r="E12" s="50"/>
      <c r="F12" s="50"/>
      <c r="G12" s="50"/>
      <c r="H12" s="50"/>
      <c r="I12" s="50"/>
      <c r="J12" s="50"/>
      <c r="K12" s="50"/>
      <c r="L12" s="50"/>
      <c r="M12" s="50"/>
      <c r="N12" s="50"/>
      <c r="O12" s="50"/>
      <c r="P12" s="50"/>
      <c r="Q12" s="50"/>
      <c r="R12" s="50"/>
      <c r="S12" s="50"/>
      <c r="T12" s="50"/>
      <c r="U12" s="50"/>
      <c r="V12" s="50"/>
    </row>
    <row r="13" spans="1:22" ht="15.75">
      <c r="A13" s="51" t="s">
        <v>9</v>
      </c>
      <c r="B13" s="52" t="s">
        <v>11</v>
      </c>
      <c r="C13" s="50"/>
      <c r="D13" s="50"/>
      <c r="E13" s="50"/>
      <c r="F13" s="50"/>
      <c r="G13" s="50"/>
      <c r="H13" s="50"/>
      <c r="I13" s="50"/>
      <c r="J13" s="50"/>
      <c r="K13" s="50"/>
      <c r="L13" s="50"/>
      <c r="M13" s="50"/>
      <c r="N13" s="50"/>
      <c r="O13" s="50"/>
      <c r="P13" s="50"/>
      <c r="Q13" s="50"/>
      <c r="R13" s="50"/>
      <c r="S13" s="50"/>
      <c r="T13" s="50"/>
      <c r="U13" s="50"/>
      <c r="V13" s="50"/>
    </row>
    <row r="14" spans="1:22" ht="15.75">
      <c r="A14" s="75" t="s">
        <v>1</v>
      </c>
      <c r="B14" s="76" t="s">
        <v>8</v>
      </c>
      <c r="C14" s="50"/>
      <c r="D14" s="50"/>
      <c r="E14" s="50"/>
      <c r="F14" s="50"/>
      <c r="G14" s="50"/>
      <c r="H14" s="50"/>
      <c r="I14" s="50"/>
      <c r="J14" s="50"/>
      <c r="K14" s="50"/>
      <c r="L14" s="50"/>
      <c r="M14" s="50"/>
      <c r="N14" s="50"/>
      <c r="O14" s="50"/>
      <c r="P14" s="50"/>
      <c r="Q14" s="50"/>
      <c r="R14" s="50"/>
      <c r="S14" s="50"/>
      <c r="T14" s="50"/>
      <c r="U14" s="50"/>
      <c r="V14" s="50"/>
    </row>
    <row r="15" spans="1:22" ht="15.75">
      <c r="A15" s="75" t="s">
        <v>13</v>
      </c>
      <c r="B15" s="76" t="s">
        <v>5</v>
      </c>
      <c r="C15" s="50"/>
      <c r="D15" s="50"/>
      <c r="E15" s="50"/>
      <c r="F15" s="50"/>
      <c r="G15" s="50"/>
      <c r="H15" s="50"/>
      <c r="I15" s="50"/>
      <c r="J15" s="50"/>
      <c r="K15" s="50"/>
      <c r="L15" s="50"/>
      <c r="M15" s="50"/>
      <c r="N15" s="50"/>
      <c r="O15" s="50"/>
      <c r="P15" s="50"/>
      <c r="Q15" s="50"/>
      <c r="R15" s="50"/>
      <c r="S15" s="50"/>
      <c r="T15" s="50"/>
      <c r="U15" s="50"/>
      <c r="V15" s="50"/>
    </row>
    <row r="16" spans="1:22" ht="15.75">
      <c r="A16" s="51" t="s">
        <v>15</v>
      </c>
      <c r="B16" s="52" t="s">
        <v>6</v>
      </c>
      <c r="C16" s="50"/>
      <c r="D16" s="50"/>
      <c r="E16" s="50"/>
      <c r="F16" s="50"/>
      <c r="G16" s="50"/>
      <c r="H16" s="50"/>
      <c r="I16" s="50"/>
      <c r="J16" s="50"/>
      <c r="K16" s="50"/>
      <c r="L16" s="50"/>
      <c r="M16" s="50"/>
      <c r="N16" s="50"/>
      <c r="O16" s="50"/>
      <c r="P16" s="50"/>
      <c r="Q16" s="50"/>
      <c r="R16" s="50"/>
      <c r="S16" s="50"/>
      <c r="T16" s="50"/>
      <c r="U16" s="50"/>
      <c r="V16" s="50"/>
    </row>
    <row r="17" spans="1:22" ht="15.75">
      <c r="A17" s="51" t="s">
        <v>16</v>
      </c>
      <c r="B17" s="52" t="s">
        <v>7</v>
      </c>
      <c r="C17" s="50"/>
      <c r="D17" s="50"/>
      <c r="E17" s="50"/>
      <c r="F17" s="50"/>
      <c r="G17" s="50"/>
      <c r="H17" s="50"/>
      <c r="I17" s="50"/>
      <c r="J17" s="50"/>
      <c r="K17" s="50"/>
      <c r="L17" s="50"/>
      <c r="M17" s="50"/>
      <c r="N17" s="50"/>
      <c r="O17" s="50"/>
      <c r="P17" s="50"/>
      <c r="Q17" s="50"/>
      <c r="R17" s="50"/>
      <c r="S17" s="50"/>
      <c r="T17" s="50"/>
      <c r="U17" s="50"/>
      <c r="V17" s="50"/>
    </row>
    <row r="18" spans="1:22" ht="15.75">
      <c r="A18" s="51" t="s">
        <v>9</v>
      </c>
      <c r="B18" s="52" t="s">
        <v>11</v>
      </c>
      <c r="C18" s="50"/>
      <c r="D18" s="50"/>
      <c r="E18" s="50"/>
      <c r="F18" s="50"/>
      <c r="G18" s="50"/>
      <c r="H18" s="50"/>
      <c r="I18" s="50"/>
      <c r="J18" s="50"/>
      <c r="K18" s="50"/>
      <c r="L18" s="50"/>
      <c r="M18" s="50"/>
      <c r="N18" s="50"/>
      <c r="O18" s="50"/>
      <c r="P18" s="50"/>
      <c r="Q18" s="50"/>
      <c r="R18" s="50"/>
      <c r="S18" s="50"/>
      <c r="T18" s="50"/>
      <c r="U18" s="50"/>
      <c r="V18" s="50"/>
    </row>
    <row r="19" spans="1:22" ht="15.75">
      <c r="A19" s="75" t="s">
        <v>14</v>
      </c>
      <c r="B19" s="76" t="s">
        <v>59</v>
      </c>
      <c r="C19" s="50"/>
      <c r="D19" s="50"/>
      <c r="E19" s="50"/>
      <c r="F19" s="50"/>
      <c r="G19" s="50"/>
      <c r="H19" s="50"/>
      <c r="I19" s="50"/>
      <c r="J19" s="50"/>
      <c r="K19" s="50"/>
      <c r="L19" s="50"/>
      <c r="M19" s="50"/>
      <c r="N19" s="50"/>
      <c r="O19" s="50"/>
      <c r="P19" s="50"/>
      <c r="Q19" s="50"/>
      <c r="R19" s="50"/>
      <c r="S19" s="50"/>
      <c r="T19" s="50"/>
      <c r="U19" s="50"/>
      <c r="V19" s="50"/>
    </row>
    <row r="20" spans="1:22" ht="15.75">
      <c r="A20" s="51" t="s">
        <v>17</v>
      </c>
      <c r="B20" s="52" t="s">
        <v>6</v>
      </c>
      <c r="C20" s="50"/>
      <c r="D20" s="50"/>
      <c r="E20" s="50"/>
      <c r="F20" s="50"/>
      <c r="G20" s="50"/>
      <c r="H20" s="50"/>
      <c r="I20" s="50"/>
      <c r="J20" s="50"/>
      <c r="K20" s="50"/>
      <c r="L20" s="50"/>
      <c r="M20" s="50"/>
      <c r="N20" s="50"/>
      <c r="O20" s="50"/>
      <c r="P20" s="50"/>
      <c r="Q20" s="50"/>
      <c r="R20" s="50"/>
      <c r="S20" s="50"/>
      <c r="T20" s="50"/>
      <c r="U20" s="50"/>
      <c r="V20" s="50"/>
    </row>
    <row r="21" spans="1:22" ht="15.75">
      <c r="A21" s="51" t="s">
        <v>18</v>
      </c>
      <c r="B21" s="77" t="s">
        <v>7</v>
      </c>
      <c r="C21" s="50"/>
      <c r="D21" s="50"/>
      <c r="E21" s="50"/>
      <c r="F21" s="50"/>
      <c r="G21" s="50"/>
      <c r="H21" s="50"/>
      <c r="I21" s="50"/>
      <c r="J21" s="50"/>
      <c r="K21" s="50"/>
      <c r="L21" s="50"/>
      <c r="M21" s="50"/>
      <c r="N21" s="50"/>
      <c r="O21" s="50"/>
      <c r="P21" s="50"/>
      <c r="Q21" s="50"/>
      <c r="R21" s="50"/>
      <c r="S21" s="50"/>
      <c r="T21" s="50"/>
      <c r="U21" s="50"/>
      <c r="V21" s="50"/>
    </row>
    <row r="22" spans="1:22" s="71" customFormat="1" ht="15.75">
      <c r="A22" s="51" t="s">
        <v>9</v>
      </c>
      <c r="B22" s="52" t="s">
        <v>11</v>
      </c>
      <c r="C22" s="50"/>
      <c r="D22" s="50"/>
      <c r="E22" s="50"/>
      <c r="F22" s="50"/>
      <c r="G22" s="50"/>
      <c r="H22" s="50"/>
      <c r="I22" s="50"/>
      <c r="J22" s="50"/>
      <c r="K22" s="50"/>
      <c r="L22" s="50"/>
      <c r="M22" s="50"/>
      <c r="N22" s="50"/>
      <c r="O22" s="50"/>
      <c r="P22" s="50"/>
      <c r="Q22" s="50"/>
      <c r="R22" s="50"/>
      <c r="S22" s="50"/>
      <c r="T22" s="50"/>
      <c r="U22" s="50"/>
      <c r="V22" s="50"/>
    </row>
    <row r="23" spans="1:22" ht="51" customHeight="1">
      <c r="A23" s="709" t="s">
        <v>119</v>
      </c>
      <c r="B23" s="709"/>
      <c r="C23" s="709"/>
      <c r="D23" s="709"/>
      <c r="E23" s="709"/>
      <c r="F23" s="709"/>
      <c r="G23" s="709"/>
      <c r="H23" s="709"/>
      <c r="I23" s="709"/>
      <c r="J23" s="71"/>
      <c r="K23" s="71"/>
      <c r="L23" s="71"/>
      <c r="M23" s="71"/>
      <c r="N23" s="71"/>
      <c r="O23" s="714" t="s">
        <v>127</v>
      </c>
      <c r="P23" s="714"/>
      <c r="Q23" s="714"/>
      <c r="R23" s="714"/>
      <c r="S23" s="714"/>
      <c r="T23" s="714"/>
      <c r="U23" s="714"/>
      <c r="V23" s="714"/>
    </row>
  </sheetData>
  <sheetProtection/>
  <mergeCells count="31">
    <mergeCell ref="A23:I23"/>
    <mergeCell ref="O23:V23"/>
    <mergeCell ref="H3:H7"/>
    <mergeCell ref="A3:B7"/>
    <mergeCell ref="G3:G7"/>
    <mergeCell ref="A9:B9"/>
    <mergeCell ref="A1:E1"/>
    <mergeCell ref="E3:F3"/>
    <mergeCell ref="L6:N6"/>
    <mergeCell ref="Q1:V1"/>
    <mergeCell ref="A8:B8"/>
    <mergeCell ref="C3:C7"/>
    <mergeCell ref="Q6:Q7"/>
    <mergeCell ref="S4:S7"/>
    <mergeCell ref="J4:Q4"/>
    <mergeCell ref="K5:Q5"/>
    <mergeCell ref="I4:I7"/>
    <mergeCell ref="F1:P1"/>
    <mergeCell ref="F4:F7"/>
    <mergeCell ref="T4:T7"/>
    <mergeCell ref="D3:D7"/>
    <mergeCell ref="R2:V2"/>
    <mergeCell ref="V3:V7"/>
    <mergeCell ref="E4:E7"/>
    <mergeCell ref="J5:J7"/>
    <mergeCell ref="P6:P7"/>
    <mergeCell ref="R4:R7"/>
    <mergeCell ref="U3:U7"/>
    <mergeCell ref="I3:T3"/>
    <mergeCell ref="K6:K7"/>
    <mergeCell ref="O6:O7"/>
  </mergeCells>
  <printOptions/>
  <pageMargins left="0.1968503937007874" right="0" top="0.1968503937007874" bottom="0" header="0.1968503937007874" footer="0.1968503937007874"/>
  <pageSetup horizontalDpi="600" verticalDpi="600" orientation="landscape" paperSize="9" scale="9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P29"/>
  <sheetViews>
    <sheetView view="pageBreakPreview" zoomScale="90" zoomScaleSheetLayoutView="90" zoomScalePageLayoutView="0" workbookViewId="0" topLeftCell="A4">
      <selection activeCell="F19" sqref="F19"/>
    </sheetView>
  </sheetViews>
  <sheetFormatPr defaultColWidth="9.00390625" defaultRowHeight="15.75"/>
  <cols>
    <col min="1" max="1" width="4.375" style="3" customWidth="1"/>
    <col min="2" max="2" width="19.375" style="3" customWidth="1"/>
    <col min="3" max="3" width="12.375" style="3" customWidth="1"/>
    <col min="4" max="4" width="12.75390625" style="3" customWidth="1"/>
    <col min="5" max="8" width="13.25390625" style="3" customWidth="1"/>
    <col min="9" max="9" width="14.375" style="3" customWidth="1"/>
    <col min="10" max="10" width="16.875" style="3" customWidth="1"/>
    <col min="11" max="16384" width="9.00390625" style="3" customWidth="1"/>
  </cols>
  <sheetData>
    <row r="1" spans="1:16" s="4" customFormat="1" ht="78.75" customHeight="1">
      <c r="A1" s="601" t="s">
        <v>325</v>
      </c>
      <c r="B1" s="601"/>
      <c r="C1" s="558" t="s">
        <v>445</v>
      </c>
      <c r="D1" s="558"/>
      <c r="E1" s="558"/>
      <c r="F1" s="558"/>
      <c r="G1" s="558"/>
      <c r="H1" s="558"/>
      <c r="I1" s="606" t="str">
        <f>TT!C2</f>
        <v>Đơn vị  báo cáo: 
Cục THADS tỉnh Đồng Tháp
Đơn vị nhận báo cáo:
Tổng Cục THADS</v>
      </c>
      <c r="J1" s="606"/>
      <c r="K1" s="81"/>
      <c r="P1" s="82"/>
    </row>
    <row r="2" spans="1:10" ht="17.25" customHeight="1">
      <c r="A2" s="22"/>
      <c r="B2" s="24"/>
      <c r="D2" s="31"/>
      <c r="E2" s="34">
        <f>COUNTBLANK(C9:J23)</f>
        <v>112</v>
      </c>
      <c r="F2" s="31"/>
      <c r="I2" s="739" t="s">
        <v>305</v>
      </c>
      <c r="J2" s="739"/>
    </row>
    <row r="3" spans="1:10" ht="20.25" customHeight="1">
      <c r="A3" s="740" t="s">
        <v>136</v>
      </c>
      <c r="B3" s="740" t="s">
        <v>157</v>
      </c>
      <c r="C3" s="743" t="s">
        <v>174</v>
      </c>
      <c r="D3" s="743"/>
      <c r="E3" s="743" t="s">
        <v>175</v>
      </c>
      <c r="F3" s="743"/>
      <c r="G3" s="743" t="s">
        <v>176</v>
      </c>
      <c r="H3" s="743"/>
      <c r="I3" s="743" t="s">
        <v>177</v>
      </c>
      <c r="J3" s="743"/>
    </row>
    <row r="4" spans="1:10" ht="9" customHeight="1">
      <c r="A4" s="741"/>
      <c r="B4" s="741"/>
      <c r="C4" s="744" t="s">
        <v>178</v>
      </c>
      <c r="D4" s="744" t="s">
        <v>179</v>
      </c>
      <c r="E4" s="744" t="s">
        <v>178</v>
      </c>
      <c r="F4" s="744" t="s">
        <v>179</v>
      </c>
      <c r="G4" s="744" t="s">
        <v>178</v>
      </c>
      <c r="H4" s="744" t="s">
        <v>179</v>
      </c>
      <c r="I4" s="744" t="s">
        <v>178</v>
      </c>
      <c r="J4" s="744" t="s">
        <v>179</v>
      </c>
    </row>
    <row r="5" spans="1:10" ht="7.5" customHeight="1">
      <c r="A5" s="741"/>
      <c r="B5" s="741"/>
      <c r="C5" s="745"/>
      <c r="D5" s="745"/>
      <c r="E5" s="745"/>
      <c r="F5" s="745"/>
      <c r="G5" s="745"/>
      <c r="H5" s="745"/>
      <c r="I5" s="745"/>
      <c r="J5" s="745"/>
    </row>
    <row r="6" spans="1:10" ht="3.75" customHeight="1" hidden="1">
      <c r="A6" s="741"/>
      <c r="B6" s="741"/>
      <c r="C6" s="745"/>
      <c r="D6" s="745"/>
      <c r="E6" s="745"/>
      <c r="F6" s="745"/>
      <c r="G6" s="745"/>
      <c r="H6" s="745"/>
      <c r="I6" s="745"/>
      <c r="J6" s="745"/>
    </row>
    <row r="7" spans="1:10" ht="9" customHeight="1">
      <c r="A7" s="742"/>
      <c r="B7" s="742"/>
      <c r="C7" s="746"/>
      <c r="D7" s="746"/>
      <c r="E7" s="746"/>
      <c r="F7" s="746"/>
      <c r="G7" s="746"/>
      <c r="H7" s="746"/>
      <c r="I7" s="746"/>
      <c r="J7" s="746"/>
    </row>
    <row r="8" spans="1:10" ht="15.75">
      <c r="A8" s="747" t="s">
        <v>3</v>
      </c>
      <c r="B8" s="748"/>
      <c r="C8" s="83" t="s">
        <v>13</v>
      </c>
      <c r="D8" s="83" t="s">
        <v>14</v>
      </c>
      <c r="E8" s="83" t="s">
        <v>19</v>
      </c>
      <c r="F8" s="83" t="s">
        <v>22</v>
      </c>
      <c r="G8" s="83" t="s">
        <v>23</v>
      </c>
      <c r="H8" s="83" t="s">
        <v>24</v>
      </c>
      <c r="I8" s="83" t="s">
        <v>25</v>
      </c>
      <c r="J8" s="83" t="s">
        <v>26</v>
      </c>
    </row>
    <row r="9" spans="1:10" s="161" customFormat="1" ht="15.75">
      <c r="A9" s="749" t="s">
        <v>12</v>
      </c>
      <c r="B9" s="749"/>
      <c r="C9" s="311">
        <f>SUM(C10:C23)</f>
        <v>0</v>
      </c>
      <c r="D9" s="311">
        <f aca="true" t="shared" si="0" ref="D9:J9">SUM(D10:D23)</f>
        <v>0</v>
      </c>
      <c r="E9" s="311">
        <f t="shared" si="0"/>
        <v>0</v>
      </c>
      <c r="F9" s="311">
        <f t="shared" si="0"/>
        <v>0</v>
      </c>
      <c r="G9" s="311">
        <f t="shared" si="0"/>
        <v>0</v>
      </c>
      <c r="H9" s="311">
        <f t="shared" si="0"/>
        <v>0</v>
      </c>
      <c r="I9" s="311">
        <f t="shared" si="0"/>
        <v>0</v>
      </c>
      <c r="J9" s="311">
        <f t="shared" si="0"/>
        <v>0</v>
      </c>
    </row>
    <row r="10" spans="1:10" s="161" customFormat="1" ht="15.75">
      <c r="A10" s="162" t="s">
        <v>0</v>
      </c>
      <c r="B10" s="163" t="s">
        <v>28</v>
      </c>
      <c r="C10" s="173"/>
      <c r="D10" s="173"/>
      <c r="E10" s="173"/>
      <c r="F10" s="173"/>
      <c r="G10" s="173"/>
      <c r="H10" s="173"/>
      <c r="I10" s="173"/>
      <c r="J10" s="173"/>
    </row>
    <row r="11" spans="1:10" s="161" customFormat="1" ht="15.75">
      <c r="A11" s="162" t="s">
        <v>1</v>
      </c>
      <c r="B11" s="163" t="s">
        <v>8</v>
      </c>
      <c r="C11" s="173"/>
      <c r="D11" s="173"/>
      <c r="E11" s="173"/>
      <c r="F11" s="173"/>
      <c r="G11" s="173"/>
      <c r="H11" s="173"/>
      <c r="I11" s="173"/>
      <c r="J11" s="173"/>
    </row>
    <row r="12" spans="1:10" s="190" customFormat="1" ht="15.75">
      <c r="A12" s="374" t="s">
        <v>13</v>
      </c>
      <c r="B12" s="375" t="s">
        <v>334</v>
      </c>
      <c r="C12" s="311"/>
      <c r="D12" s="311"/>
      <c r="E12" s="311"/>
      <c r="F12" s="311"/>
      <c r="G12" s="311"/>
      <c r="H12" s="311"/>
      <c r="I12" s="311"/>
      <c r="J12" s="311"/>
    </row>
    <row r="13" spans="1:10" s="190" customFormat="1" ht="15.75">
      <c r="A13" s="374" t="s">
        <v>14</v>
      </c>
      <c r="B13" s="375" t="s">
        <v>335</v>
      </c>
      <c r="C13" s="311"/>
      <c r="D13" s="311"/>
      <c r="E13" s="311"/>
      <c r="F13" s="311"/>
      <c r="G13" s="311"/>
      <c r="H13" s="311"/>
      <c r="I13" s="311"/>
      <c r="J13" s="311"/>
    </row>
    <row r="14" spans="1:10" s="190" customFormat="1" ht="15.75">
      <c r="A14" s="374" t="s">
        <v>19</v>
      </c>
      <c r="B14" s="375" t="s">
        <v>337</v>
      </c>
      <c r="C14" s="311"/>
      <c r="D14" s="311"/>
      <c r="E14" s="311"/>
      <c r="F14" s="311"/>
      <c r="G14" s="311"/>
      <c r="H14" s="311"/>
      <c r="I14" s="311"/>
      <c r="J14" s="311"/>
    </row>
    <row r="15" spans="1:10" s="190" customFormat="1" ht="15.75">
      <c r="A15" s="374" t="s">
        <v>22</v>
      </c>
      <c r="B15" s="375" t="s">
        <v>339</v>
      </c>
      <c r="C15" s="311"/>
      <c r="D15" s="311"/>
      <c r="E15" s="311"/>
      <c r="F15" s="311"/>
      <c r="G15" s="311"/>
      <c r="H15" s="311"/>
      <c r="I15" s="311"/>
      <c r="J15" s="311"/>
    </row>
    <row r="16" spans="1:10" s="190" customFormat="1" ht="15.75">
      <c r="A16" s="374" t="s">
        <v>23</v>
      </c>
      <c r="B16" s="375" t="s">
        <v>341</v>
      </c>
      <c r="C16" s="396"/>
      <c r="D16" s="397"/>
      <c r="E16" s="396"/>
      <c r="F16" s="397"/>
      <c r="G16" s="311"/>
      <c r="H16" s="311"/>
      <c r="I16" s="311"/>
      <c r="J16" s="311"/>
    </row>
    <row r="17" spans="1:10" s="190" customFormat="1" ht="15.75">
      <c r="A17" s="374" t="s">
        <v>24</v>
      </c>
      <c r="B17" s="375" t="s">
        <v>343</v>
      </c>
      <c r="C17" s="311"/>
      <c r="D17" s="311"/>
      <c r="E17" s="311"/>
      <c r="F17" s="311"/>
      <c r="G17" s="311"/>
      <c r="H17" s="311"/>
      <c r="I17" s="311"/>
      <c r="J17" s="311"/>
    </row>
    <row r="18" spans="1:10" s="190" customFormat="1" ht="15.75">
      <c r="A18" s="374" t="s">
        <v>25</v>
      </c>
      <c r="B18" s="375" t="s">
        <v>345</v>
      </c>
      <c r="C18" s="311"/>
      <c r="D18" s="311"/>
      <c r="E18" s="311"/>
      <c r="F18" s="311"/>
      <c r="G18" s="311"/>
      <c r="H18" s="311"/>
      <c r="I18" s="311"/>
      <c r="J18" s="311"/>
    </row>
    <row r="19" spans="1:10" s="190" customFormat="1" ht="15.75">
      <c r="A19" s="374" t="s">
        <v>26</v>
      </c>
      <c r="B19" s="375" t="s">
        <v>347</v>
      </c>
      <c r="C19" s="311"/>
      <c r="D19" s="311"/>
      <c r="E19" s="311"/>
      <c r="F19" s="311"/>
      <c r="G19" s="311"/>
      <c r="H19" s="311"/>
      <c r="I19" s="311"/>
      <c r="J19" s="311"/>
    </row>
    <row r="20" spans="1:10" s="190" customFormat="1" ht="15.75">
      <c r="A20" s="374" t="s">
        <v>27</v>
      </c>
      <c r="B20" s="375" t="s">
        <v>349</v>
      </c>
      <c r="C20" s="311"/>
      <c r="D20" s="311"/>
      <c r="E20" s="311"/>
      <c r="F20" s="311"/>
      <c r="G20" s="311"/>
      <c r="H20" s="311"/>
      <c r="I20" s="311"/>
      <c r="J20" s="311"/>
    </row>
    <row r="21" spans="1:10" s="190" customFormat="1" ht="15.75">
      <c r="A21" s="374" t="s">
        <v>29</v>
      </c>
      <c r="B21" s="375" t="s">
        <v>351</v>
      </c>
      <c r="C21" s="311"/>
      <c r="D21" s="311"/>
      <c r="E21" s="311"/>
      <c r="F21" s="311"/>
      <c r="G21" s="311"/>
      <c r="H21" s="311"/>
      <c r="I21" s="311"/>
      <c r="J21" s="311"/>
    </row>
    <row r="22" spans="1:14" s="190" customFormat="1" ht="15.75">
      <c r="A22" s="374" t="s">
        <v>30</v>
      </c>
      <c r="B22" s="375" t="s">
        <v>353</v>
      </c>
      <c r="C22" s="311"/>
      <c r="D22" s="311"/>
      <c r="E22" s="311"/>
      <c r="F22" s="311"/>
      <c r="G22" s="311"/>
      <c r="H22" s="311"/>
      <c r="I22" s="311"/>
      <c r="J22" s="311"/>
      <c r="N22" s="400"/>
    </row>
    <row r="23" spans="1:10" s="190" customFormat="1" ht="15.75">
      <c r="A23" s="374" t="s">
        <v>104</v>
      </c>
      <c r="B23" s="375" t="s">
        <v>355</v>
      </c>
      <c r="C23" s="401"/>
      <c r="D23" s="401"/>
      <c r="E23" s="401"/>
      <c r="F23" s="401"/>
      <c r="G23" s="401"/>
      <c r="H23" s="401"/>
      <c r="I23" s="401"/>
      <c r="J23" s="401"/>
    </row>
    <row r="24" spans="1:11" s="315" customFormat="1" ht="22.5" customHeight="1">
      <c r="A24" s="750" t="str">
        <f>TT!C7</f>
        <v>Đồng Tháp, ngày 05 tháng 01 năm 2021</v>
      </c>
      <c r="B24" s="750"/>
      <c r="C24" s="750"/>
      <c r="D24" s="750"/>
      <c r="E24" s="312"/>
      <c r="F24" s="313"/>
      <c r="G24" s="750" t="str">
        <f>TT!C4</f>
        <v>Đồng Tháp, ngày 05 tháng 01 năm 2021</v>
      </c>
      <c r="H24" s="750"/>
      <c r="I24" s="750"/>
      <c r="J24" s="750"/>
      <c r="K24" s="314"/>
    </row>
    <row r="25" spans="1:10" s="314" customFormat="1" ht="30.75" customHeight="1">
      <c r="A25" s="204"/>
      <c r="B25" s="751" t="s">
        <v>286</v>
      </c>
      <c r="C25" s="751"/>
      <c r="D25" s="316"/>
      <c r="E25" s="316"/>
      <c r="F25" s="316"/>
      <c r="G25" s="753" t="str">
        <f>TT!C5</f>
        <v>KT. CỤC TRƯỞNG
PHÓ CỤC TRƯỞNG</v>
      </c>
      <c r="H25" s="753"/>
      <c r="I25" s="753"/>
      <c r="J25" s="753"/>
    </row>
    <row r="26" spans="2:10" s="314" customFormat="1" ht="16.5">
      <c r="B26" s="306"/>
      <c r="C26" s="306"/>
      <c r="D26" s="307"/>
      <c r="E26" s="307"/>
      <c r="F26" s="307"/>
      <c r="G26" s="306"/>
      <c r="H26" s="306"/>
      <c r="I26" s="306"/>
      <c r="J26" s="306"/>
    </row>
    <row r="27" spans="2:10" s="314" customFormat="1" ht="16.5">
      <c r="B27" s="306"/>
      <c r="C27" s="306"/>
      <c r="D27" s="307"/>
      <c r="E27" s="307"/>
      <c r="F27" s="307"/>
      <c r="G27" s="306"/>
      <c r="H27" s="306"/>
      <c r="I27" s="306"/>
      <c r="J27" s="306"/>
    </row>
    <row r="28" spans="2:10" s="314" customFormat="1" ht="16.5">
      <c r="B28" s="306"/>
      <c r="C28" s="306"/>
      <c r="D28" s="307"/>
      <c r="E28" s="307"/>
      <c r="F28" s="307"/>
      <c r="G28" s="306"/>
      <c r="H28" s="306"/>
      <c r="I28" s="306"/>
      <c r="J28" s="306"/>
    </row>
    <row r="29" spans="2:10" s="314" customFormat="1" ht="16.5">
      <c r="B29" s="752" t="str">
        <f>TT!C6</f>
        <v>Nguyễn Chí Hòa</v>
      </c>
      <c r="C29" s="752"/>
      <c r="D29" s="307"/>
      <c r="E29" s="307"/>
      <c r="F29" s="307"/>
      <c r="G29" s="752" t="str">
        <f>TT!C3</f>
        <v>Vũ Quang Hiện</v>
      </c>
      <c r="H29" s="752"/>
      <c r="I29" s="752"/>
      <c r="J29" s="752"/>
    </row>
  </sheetData>
  <sheetProtection formatCells="0" formatColumns="0" formatRows="0" insertRows="0" deleteRows="0"/>
  <mergeCells count="26">
    <mergeCell ref="B25:C25"/>
    <mergeCell ref="B29:C29"/>
    <mergeCell ref="G25:J25"/>
    <mergeCell ref="G29:J29"/>
    <mergeCell ref="C4:C7"/>
    <mergeCell ref="D4:D7"/>
    <mergeCell ref="E4:E7"/>
    <mergeCell ref="F4:F7"/>
    <mergeCell ref="G4:G7"/>
    <mergeCell ref="H4:H7"/>
    <mergeCell ref="I4:I7"/>
    <mergeCell ref="J4:J7"/>
    <mergeCell ref="A8:B8"/>
    <mergeCell ref="A9:B9"/>
    <mergeCell ref="G24:J24"/>
    <mergeCell ref="A24:D24"/>
    <mergeCell ref="A1:B1"/>
    <mergeCell ref="C1:H1"/>
    <mergeCell ref="I1:J1"/>
    <mergeCell ref="I2:J2"/>
    <mergeCell ref="A3:A7"/>
    <mergeCell ref="B3:B7"/>
    <mergeCell ref="C3:D3"/>
    <mergeCell ref="E3:F3"/>
    <mergeCell ref="G3:H3"/>
    <mergeCell ref="I3:J3"/>
  </mergeCells>
  <printOptions/>
  <pageMargins left="0.38" right="0.31496062992125984" top="0.39" bottom="0.42" header="0.31496062992125984" footer="0.31496062992125984"/>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sheetPr>
    <tabColor rgb="FF0070C0"/>
  </sheetPr>
  <dimension ref="A1:K29"/>
  <sheetViews>
    <sheetView view="pageBreakPreview" zoomScaleSheetLayoutView="100" zoomScalePageLayoutView="0" workbookViewId="0" topLeftCell="A2">
      <selection activeCell="D22" sqref="D22:E23"/>
    </sheetView>
  </sheetViews>
  <sheetFormatPr defaultColWidth="9.00390625" defaultRowHeight="15.75"/>
  <cols>
    <col min="1" max="1" width="4.375" style="6" customWidth="1"/>
    <col min="2" max="2" width="28.875" style="6" customWidth="1"/>
    <col min="3" max="5" width="11.75390625" style="6" customWidth="1"/>
    <col min="6" max="6" width="9.75390625" style="6" customWidth="1"/>
    <col min="7" max="7" width="11.75390625" style="6" customWidth="1"/>
    <col min="8" max="8" width="9.875" style="6" customWidth="1"/>
    <col min="9" max="9" width="20.00390625" style="6" customWidth="1"/>
    <col min="10" max="10" width="18.00390625" style="6" customWidth="1"/>
    <col min="11" max="16384" width="9.00390625" style="6" customWidth="1"/>
  </cols>
  <sheetData>
    <row r="1" spans="1:10" ht="69.75" customHeight="1">
      <c r="A1" s="601" t="s">
        <v>326</v>
      </c>
      <c r="B1" s="601"/>
      <c r="C1" s="558" t="s">
        <v>446</v>
      </c>
      <c r="D1" s="558"/>
      <c r="E1" s="558"/>
      <c r="F1" s="558"/>
      <c r="G1" s="558"/>
      <c r="H1" s="558"/>
      <c r="I1" s="606" t="str">
        <f>TT!C2</f>
        <v>Đơn vị  báo cáo: 
Cục THADS tỉnh Đồng Tháp
Đơn vị nhận báo cáo:
Tổng Cục THADS</v>
      </c>
      <c r="J1" s="606"/>
    </row>
    <row r="2" spans="1:10" ht="15.75">
      <c r="A2" s="22"/>
      <c r="B2" s="24"/>
      <c r="C2" s="376"/>
      <c r="D2" s="376"/>
      <c r="E2" s="377"/>
      <c r="F2" s="377"/>
      <c r="H2" s="378"/>
      <c r="I2" s="602" t="s">
        <v>120</v>
      </c>
      <c r="J2" s="602"/>
    </row>
    <row r="3" spans="1:10" s="84" customFormat="1" ht="15" customHeight="1">
      <c r="A3" s="744" t="s">
        <v>136</v>
      </c>
      <c r="B3" s="744" t="s">
        <v>157</v>
      </c>
      <c r="C3" s="744" t="s">
        <v>180</v>
      </c>
      <c r="D3" s="743" t="s">
        <v>4</v>
      </c>
      <c r="E3" s="743"/>
      <c r="F3" s="743" t="s">
        <v>181</v>
      </c>
      <c r="G3" s="743" t="s">
        <v>4</v>
      </c>
      <c r="H3" s="743"/>
      <c r="I3" s="743"/>
      <c r="J3" s="743"/>
    </row>
    <row r="4" spans="1:10" s="84" customFormat="1" ht="15" customHeight="1">
      <c r="A4" s="745"/>
      <c r="B4" s="745"/>
      <c r="C4" s="745"/>
      <c r="D4" s="743" t="s">
        <v>182</v>
      </c>
      <c r="E4" s="743" t="s">
        <v>183</v>
      </c>
      <c r="F4" s="743"/>
      <c r="G4" s="743" t="s">
        <v>184</v>
      </c>
      <c r="H4" s="743" t="s">
        <v>185</v>
      </c>
      <c r="I4" s="743" t="s">
        <v>186</v>
      </c>
      <c r="J4" s="743" t="s">
        <v>187</v>
      </c>
    </row>
    <row r="5" spans="1:10" s="84" customFormat="1" ht="15" customHeight="1">
      <c r="A5" s="745"/>
      <c r="B5" s="745"/>
      <c r="C5" s="745"/>
      <c r="D5" s="743"/>
      <c r="E5" s="743"/>
      <c r="F5" s="743"/>
      <c r="G5" s="743"/>
      <c r="H5" s="743"/>
      <c r="I5" s="743"/>
      <c r="J5" s="743"/>
    </row>
    <row r="6" spans="1:10" s="84" customFormat="1" ht="15" customHeight="1">
      <c r="A6" s="745"/>
      <c r="B6" s="745"/>
      <c r="C6" s="745"/>
      <c r="D6" s="743"/>
      <c r="E6" s="743"/>
      <c r="F6" s="743"/>
      <c r="G6" s="743"/>
      <c r="H6" s="743"/>
      <c r="I6" s="743"/>
      <c r="J6" s="743"/>
    </row>
    <row r="7" spans="1:10" s="84" customFormat="1" ht="15" customHeight="1">
      <c r="A7" s="746"/>
      <c r="B7" s="746"/>
      <c r="C7" s="745"/>
      <c r="D7" s="743"/>
      <c r="E7" s="743"/>
      <c r="F7" s="743"/>
      <c r="G7" s="743"/>
      <c r="H7" s="743"/>
      <c r="I7" s="743"/>
      <c r="J7" s="743"/>
    </row>
    <row r="8" spans="1:10" ht="15.75" customHeight="1">
      <c r="A8" s="660" t="s">
        <v>3</v>
      </c>
      <c r="B8" s="661"/>
      <c r="C8" s="379">
        <v>1</v>
      </c>
      <c r="D8" s="379" t="s">
        <v>14</v>
      </c>
      <c r="E8" s="379" t="s">
        <v>19</v>
      </c>
      <c r="F8" s="379" t="s">
        <v>22</v>
      </c>
      <c r="G8" s="379" t="s">
        <v>23</v>
      </c>
      <c r="H8" s="379" t="s">
        <v>24</v>
      </c>
      <c r="I8" s="379" t="s">
        <v>25</v>
      </c>
      <c r="J8" s="379" t="s">
        <v>26</v>
      </c>
    </row>
    <row r="9" spans="1:11" s="132" customFormat="1" ht="17.25" customHeight="1">
      <c r="A9" s="754" t="s">
        <v>10</v>
      </c>
      <c r="B9" s="755"/>
      <c r="C9" s="380">
        <f>C10+C11</f>
        <v>0</v>
      </c>
      <c r="D9" s="380">
        <f aca="true" t="shared" si="0" ref="D9:J9">D10+D11</f>
        <v>0</v>
      </c>
      <c r="E9" s="380">
        <f t="shared" si="0"/>
        <v>0</v>
      </c>
      <c r="F9" s="380">
        <f t="shared" si="0"/>
        <v>0</v>
      </c>
      <c r="G9" s="380">
        <f t="shared" si="0"/>
        <v>0</v>
      </c>
      <c r="H9" s="380">
        <f t="shared" si="0"/>
        <v>0</v>
      </c>
      <c r="I9" s="380">
        <f t="shared" si="0"/>
        <v>0</v>
      </c>
      <c r="J9" s="380">
        <f t="shared" si="0"/>
        <v>0</v>
      </c>
      <c r="K9" s="368">
        <f>C9-F9</f>
        <v>0</v>
      </c>
    </row>
    <row r="10" spans="1:11" s="190" customFormat="1" ht="17.25" customHeight="1">
      <c r="A10" s="398" t="s">
        <v>0</v>
      </c>
      <c r="B10" s="387" t="s">
        <v>28</v>
      </c>
      <c r="C10" s="239">
        <f>D10+E10</f>
        <v>0</v>
      </c>
      <c r="D10" s="239"/>
      <c r="E10" s="239"/>
      <c r="F10" s="239">
        <f>G10+H10+I10+J10</f>
        <v>0</v>
      </c>
      <c r="G10" s="239"/>
      <c r="H10" s="239"/>
      <c r="I10" s="239"/>
      <c r="J10" s="388"/>
      <c r="K10" s="240">
        <f aca="true" t="shared" si="1" ref="K10:K23">C10-F10</f>
        <v>0</v>
      </c>
    </row>
    <row r="11" spans="1:11" s="384" customFormat="1" ht="17.25" customHeight="1">
      <c r="A11" s="381" t="s">
        <v>1</v>
      </c>
      <c r="B11" s="382" t="s">
        <v>8</v>
      </c>
      <c r="C11" s="372">
        <f aca="true" t="shared" si="2" ref="C11:C23">D11+E11</f>
        <v>0</v>
      </c>
      <c r="D11" s="372"/>
      <c r="E11" s="372"/>
      <c r="F11" s="372">
        <f>SUM(F12:F23)</f>
        <v>0</v>
      </c>
      <c r="G11" s="372"/>
      <c r="H11" s="372"/>
      <c r="I11" s="372"/>
      <c r="J11" s="372"/>
      <c r="K11" s="383">
        <f t="shared" si="1"/>
        <v>0</v>
      </c>
    </row>
    <row r="12" spans="1:11" s="190" customFormat="1" ht="17.25" customHeight="1">
      <c r="A12" s="386" t="s">
        <v>13</v>
      </c>
      <c r="B12" s="387" t="s">
        <v>334</v>
      </c>
      <c r="C12" s="239">
        <f t="shared" si="2"/>
        <v>0</v>
      </c>
      <c r="D12" s="239"/>
      <c r="E12" s="239"/>
      <c r="F12" s="239">
        <f aca="true" t="shared" si="3" ref="F12:F23">G12+H12+I12+J12</f>
        <v>0</v>
      </c>
      <c r="G12" s="239"/>
      <c r="H12" s="239"/>
      <c r="I12" s="239"/>
      <c r="J12" s="388"/>
      <c r="K12" s="240">
        <f t="shared" si="1"/>
        <v>0</v>
      </c>
    </row>
    <row r="13" spans="1:11" s="190" customFormat="1" ht="17.25" customHeight="1">
      <c r="A13" s="386" t="s">
        <v>14</v>
      </c>
      <c r="B13" s="387" t="s">
        <v>335</v>
      </c>
      <c r="C13" s="239">
        <f t="shared" si="2"/>
        <v>0</v>
      </c>
      <c r="D13" s="239"/>
      <c r="E13" s="239"/>
      <c r="F13" s="239">
        <f t="shared" si="3"/>
        <v>0</v>
      </c>
      <c r="G13" s="239"/>
      <c r="H13" s="239"/>
      <c r="I13" s="239"/>
      <c r="J13" s="388"/>
      <c r="K13" s="240">
        <f t="shared" si="1"/>
        <v>0</v>
      </c>
    </row>
    <row r="14" spans="1:11" s="190" customFormat="1" ht="17.25" customHeight="1">
      <c r="A14" s="386" t="s">
        <v>19</v>
      </c>
      <c r="B14" s="387" t="s">
        <v>337</v>
      </c>
      <c r="C14" s="239">
        <f t="shared" si="2"/>
        <v>0</v>
      </c>
      <c r="D14" s="239"/>
      <c r="E14" s="239"/>
      <c r="F14" s="239">
        <f t="shared" si="3"/>
        <v>0</v>
      </c>
      <c r="G14" s="239"/>
      <c r="H14" s="239"/>
      <c r="I14" s="239"/>
      <c r="J14" s="388"/>
      <c r="K14" s="240">
        <f t="shared" si="1"/>
        <v>0</v>
      </c>
    </row>
    <row r="15" spans="1:11" s="190" customFormat="1" ht="17.25" customHeight="1">
      <c r="A15" s="386" t="s">
        <v>22</v>
      </c>
      <c r="B15" s="387" t="s">
        <v>339</v>
      </c>
      <c r="C15" s="239">
        <f t="shared" si="2"/>
        <v>0</v>
      </c>
      <c r="D15" s="239"/>
      <c r="E15" s="239"/>
      <c r="F15" s="239">
        <f t="shared" si="3"/>
        <v>0</v>
      </c>
      <c r="G15" s="239"/>
      <c r="H15" s="239"/>
      <c r="I15" s="239"/>
      <c r="J15" s="388"/>
      <c r="K15" s="240">
        <f t="shared" si="1"/>
        <v>0</v>
      </c>
    </row>
    <row r="16" spans="1:11" s="190" customFormat="1" ht="17.25" customHeight="1">
      <c r="A16" s="386" t="s">
        <v>23</v>
      </c>
      <c r="B16" s="387" t="s">
        <v>341</v>
      </c>
      <c r="C16" s="239">
        <f t="shared" si="2"/>
        <v>0</v>
      </c>
      <c r="D16" s="239"/>
      <c r="E16" s="239"/>
      <c r="F16" s="239">
        <f t="shared" si="3"/>
        <v>0</v>
      </c>
      <c r="G16" s="239"/>
      <c r="H16" s="239"/>
      <c r="I16" s="239"/>
      <c r="J16" s="388"/>
      <c r="K16" s="240">
        <f t="shared" si="1"/>
        <v>0</v>
      </c>
    </row>
    <row r="17" spans="1:11" s="190" customFormat="1" ht="17.25" customHeight="1">
      <c r="A17" s="386" t="s">
        <v>24</v>
      </c>
      <c r="B17" s="387" t="s">
        <v>343</v>
      </c>
      <c r="C17" s="239">
        <f t="shared" si="2"/>
        <v>0</v>
      </c>
      <c r="D17" s="239"/>
      <c r="E17" s="239"/>
      <c r="F17" s="239">
        <f t="shared" si="3"/>
        <v>0</v>
      </c>
      <c r="G17" s="239"/>
      <c r="H17" s="239"/>
      <c r="I17" s="239"/>
      <c r="J17" s="388"/>
      <c r="K17" s="240">
        <f t="shared" si="1"/>
        <v>0</v>
      </c>
    </row>
    <row r="18" spans="1:11" s="190" customFormat="1" ht="17.25" customHeight="1">
      <c r="A18" s="386" t="s">
        <v>25</v>
      </c>
      <c r="B18" s="387" t="s">
        <v>345</v>
      </c>
      <c r="C18" s="239">
        <f t="shared" si="2"/>
        <v>0</v>
      </c>
      <c r="D18" s="239"/>
      <c r="E18" s="239"/>
      <c r="F18" s="239">
        <f t="shared" si="3"/>
        <v>0</v>
      </c>
      <c r="G18" s="239"/>
      <c r="H18" s="239"/>
      <c r="I18" s="239"/>
      <c r="J18" s="388"/>
      <c r="K18" s="240">
        <f t="shared" si="1"/>
        <v>0</v>
      </c>
    </row>
    <row r="19" spans="1:11" s="190" customFormat="1" ht="17.25" customHeight="1">
      <c r="A19" s="386" t="s">
        <v>26</v>
      </c>
      <c r="B19" s="387" t="s">
        <v>347</v>
      </c>
      <c r="C19" s="239">
        <f t="shared" si="2"/>
        <v>0</v>
      </c>
      <c r="D19" s="239"/>
      <c r="E19" s="239"/>
      <c r="F19" s="239">
        <f t="shared" si="3"/>
        <v>0</v>
      </c>
      <c r="G19" s="239"/>
      <c r="H19" s="239"/>
      <c r="I19" s="239"/>
      <c r="J19" s="388"/>
      <c r="K19" s="240">
        <f t="shared" si="1"/>
        <v>0</v>
      </c>
    </row>
    <row r="20" spans="1:11" s="190" customFormat="1" ht="17.25" customHeight="1">
      <c r="A20" s="386" t="s">
        <v>27</v>
      </c>
      <c r="B20" s="387" t="s">
        <v>349</v>
      </c>
      <c r="C20" s="239">
        <f t="shared" si="2"/>
        <v>0</v>
      </c>
      <c r="D20" s="239"/>
      <c r="E20" s="239"/>
      <c r="F20" s="239">
        <f t="shared" si="3"/>
        <v>0</v>
      </c>
      <c r="G20" s="239"/>
      <c r="H20" s="239"/>
      <c r="I20" s="239"/>
      <c r="J20" s="388"/>
      <c r="K20" s="240">
        <f t="shared" si="1"/>
        <v>0</v>
      </c>
    </row>
    <row r="21" spans="1:11" s="190" customFormat="1" ht="17.25" customHeight="1">
      <c r="A21" s="393" t="s">
        <v>29</v>
      </c>
      <c r="B21" s="387" t="s">
        <v>351</v>
      </c>
      <c r="C21" s="239">
        <f t="shared" si="2"/>
        <v>0</v>
      </c>
      <c r="D21" s="239"/>
      <c r="E21" s="239"/>
      <c r="F21" s="239">
        <f t="shared" si="3"/>
        <v>0</v>
      </c>
      <c r="G21" s="239"/>
      <c r="H21" s="239"/>
      <c r="I21" s="239"/>
      <c r="J21" s="388"/>
      <c r="K21" s="240">
        <f t="shared" si="1"/>
        <v>0</v>
      </c>
    </row>
    <row r="22" spans="1:11" s="190" customFormat="1" ht="17.25" customHeight="1">
      <c r="A22" s="393" t="s">
        <v>30</v>
      </c>
      <c r="B22" s="387" t="s">
        <v>353</v>
      </c>
      <c r="C22" s="239">
        <f t="shared" si="2"/>
        <v>0</v>
      </c>
      <c r="D22" s="239"/>
      <c r="E22" s="239"/>
      <c r="F22" s="239">
        <f t="shared" si="3"/>
        <v>0</v>
      </c>
      <c r="G22" s="239"/>
      <c r="H22" s="239"/>
      <c r="I22" s="239"/>
      <c r="J22" s="388"/>
      <c r="K22" s="240">
        <f t="shared" si="1"/>
        <v>0</v>
      </c>
    </row>
    <row r="23" spans="1:11" s="190" customFormat="1" ht="17.25" customHeight="1">
      <c r="A23" s="393" t="s">
        <v>104</v>
      </c>
      <c r="B23" s="387" t="s">
        <v>355</v>
      </c>
      <c r="C23" s="239">
        <f t="shared" si="2"/>
        <v>0</v>
      </c>
      <c r="D23" s="391"/>
      <c r="E23" s="391"/>
      <c r="F23" s="239">
        <f t="shared" si="3"/>
        <v>0</v>
      </c>
      <c r="G23" s="391"/>
      <c r="H23" s="391"/>
      <c r="I23" s="391"/>
      <c r="J23" s="399"/>
      <c r="K23" s="240">
        <f t="shared" si="1"/>
        <v>0</v>
      </c>
    </row>
    <row r="24" spans="2:10" ht="22.5" customHeight="1">
      <c r="B24" s="750" t="str">
        <f>TT!C7</f>
        <v>Đồng Tháp, ngày 05 tháng 01 năm 2021</v>
      </c>
      <c r="C24" s="750"/>
      <c r="D24" s="750"/>
      <c r="E24" s="385"/>
      <c r="F24" s="313"/>
      <c r="G24" s="750" t="str">
        <f>TT!C4</f>
        <v>Đồng Tháp, ngày 05 tháng 01 năm 2021</v>
      </c>
      <c r="H24" s="750"/>
      <c r="I24" s="750"/>
      <c r="J24" s="750"/>
    </row>
    <row r="25" spans="2:10" ht="40.5" customHeight="1">
      <c r="B25" s="751" t="s">
        <v>286</v>
      </c>
      <c r="C25" s="751"/>
      <c r="D25" s="751"/>
      <c r="E25" s="316"/>
      <c r="F25" s="316"/>
      <c r="G25" s="753" t="str">
        <f>TT!C5</f>
        <v>KT. CỤC TRƯỞNG
PHÓ CỤC TRƯỞNG</v>
      </c>
      <c r="H25" s="753"/>
      <c r="I25" s="753"/>
      <c r="J25" s="753"/>
    </row>
    <row r="26" spans="2:10" ht="25.5" customHeight="1">
      <c r="B26" s="328"/>
      <c r="C26" s="328"/>
      <c r="D26" s="316"/>
      <c r="E26" s="316"/>
      <c r="F26" s="316"/>
      <c r="G26" s="328"/>
      <c r="H26" s="328"/>
      <c r="I26" s="328"/>
      <c r="J26" s="328"/>
    </row>
    <row r="27" spans="2:10" ht="16.5">
      <c r="B27" s="328"/>
      <c r="C27" s="328"/>
      <c r="D27" s="316"/>
      <c r="E27" s="316"/>
      <c r="F27" s="316"/>
      <c r="G27" s="328"/>
      <c r="H27" s="328"/>
      <c r="I27" s="328"/>
      <c r="J27" s="328"/>
    </row>
    <row r="28" spans="2:10" ht="16.5">
      <c r="B28" s="328"/>
      <c r="C28" s="328"/>
      <c r="D28" s="316"/>
      <c r="E28" s="316"/>
      <c r="F28" s="316"/>
      <c r="G28" s="328"/>
      <c r="H28" s="328"/>
      <c r="I28" s="328"/>
      <c r="J28" s="328"/>
    </row>
    <row r="29" spans="2:10" ht="16.5">
      <c r="B29" s="751" t="str">
        <f>TT!C6</f>
        <v>Nguyễn Chí Hòa</v>
      </c>
      <c r="C29" s="751"/>
      <c r="D29" s="751"/>
      <c r="E29" s="316"/>
      <c r="F29" s="316"/>
      <c r="G29" s="751" t="str">
        <f>TT!C3</f>
        <v>Vũ Quang Hiện</v>
      </c>
      <c r="H29" s="751"/>
      <c r="I29" s="751"/>
      <c r="J29" s="751"/>
    </row>
  </sheetData>
  <sheetProtection formatCells="0" formatColumns="0" formatRows="0" insertRows="0" deleteRows="0"/>
  <mergeCells count="24">
    <mergeCell ref="G25:J25"/>
    <mergeCell ref="G29:J29"/>
    <mergeCell ref="B25:D25"/>
    <mergeCell ref="B29:D29"/>
    <mergeCell ref="A8:B8"/>
    <mergeCell ref="A9:B9"/>
    <mergeCell ref="B24:D24"/>
    <mergeCell ref="G24:J24"/>
    <mergeCell ref="A1:B1"/>
    <mergeCell ref="C1:H1"/>
    <mergeCell ref="I1:J1"/>
    <mergeCell ref="I2:J2"/>
    <mergeCell ref="A3:A7"/>
    <mergeCell ref="B3:B7"/>
    <mergeCell ref="C3:C7"/>
    <mergeCell ref="D3:E3"/>
    <mergeCell ref="F3:F7"/>
    <mergeCell ref="G3:J3"/>
    <mergeCell ref="D4:D7"/>
    <mergeCell ref="E4:E7"/>
    <mergeCell ref="G4:G7"/>
    <mergeCell ref="H4:H7"/>
    <mergeCell ref="I4:I7"/>
    <mergeCell ref="J4:J7"/>
  </mergeCells>
  <printOptions/>
  <pageMargins left="0.38" right="0.28" top="0.42" bottom="0.4"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0070C0"/>
  </sheetPr>
  <dimension ref="A1:AA59"/>
  <sheetViews>
    <sheetView view="pageBreakPreview" zoomScale="90" zoomScaleSheetLayoutView="90" zoomScalePageLayoutView="0" workbookViewId="0" topLeftCell="A50">
      <selection activeCell="A50" sqref="A1:IV16384"/>
    </sheetView>
  </sheetViews>
  <sheetFormatPr defaultColWidth="9.00390625" defaultRowHeight="15.75"/>
  <cols>
    <col min="1" max="1" width="5.00390625" style="6" customWidth="1"/>
    <col min="2" max="2" width="17.50390625" style="6" customWidth="1"/>
    <col min="3" max="3" width="5.625" style="6" customWidth="1"/>
    <col min="4" max="5" width="5.375" style="6" customWidth="1"/>
    <col min="6" max="6" width="5.875" style="6" customWidth="1"/>
    <col min="7" max="7" width="5.375" style="6" customWidth="1"/>
    <col min="8" max="8" width="6.125" style="6" customWidth="1"/>
    <col min="9" max="10" width="5.75390625" style="6" customWidth="1"/>
    <col min="11" max="11" width="6.375" style="6" customWidth="1"/>
    <col min="12" max="12" width="6.875" style="6" customWidth="1"/>
    <col min="13" max="13" width="6.25390625" style="6" customWidth="1"/>
    <col min="14" max="14" width="6.625" style="6" customWidth="1"/>
    <col min="15" max="15" width="5.125" style="6" customWidth="1"/>
    <col min="16" max="16" width="4.25390625" style="6" customWidth="1"/>
    <col min="17" max="17" width="6.625" style="6" customWidth="1"/>
    <col min="18" max="22" width="5.875" style="6" customWidth="1"/>
    <col min="23" max="23" width="7.125" style="6" customWidth="1"/>
    <col min="24" max="24" width="9.00390625" style="220" customWidth="1"/>
    <col min="25" max="16384" width="9.00390625" style="6" customWidth="1"/>
  </cols>
  <sheetData>
    <row r="1" spans="1:23" ht="67.5" customHeight="1">
      <c r="A1" s="625" t="s">
        <v>327</v>
      </c>
      <c r="B1" s="625"/>
      <c r="C1" s="625"/>
      <c r="D1" s="625"/>
      <c r="E1" s="625"/>
      <c r="F1" s="558" t="s">
        <v>444</v>
      </c>
      <c r="G1" s="558"/>
      <c r="H1" s="558"/>
      <c r="I1" s="558"/>
      <c r="J1" s="558"/>
      <c r="K1" s="558"/>
      <c r="L1" s="558"/>
      <c r="M1" s="558"/>
      <c r="N1" s="558"/>
      <c r="O1" s="558"/>
      <c r="P1" s="558"/>
      <c r="Q1" s="558"/>
      <c r="R1" s="606" t="str">
        <f>'[1]TT'!C2</f>
        <v>Đơn vị  báo cáo: 
Cục THADS tỉnh Đồng Tháp
Đơn vị nhận báo cáo:
Tổng Cục THADS</v>
      </c>
      <c r="S1" s="606"/>
      <c r="T1" s="606"/>
      <c r="U1" s="606"/>
      <c r="V1" s="606"/>
      <c r="W1" s="606"/>
    </row>
    <row r="2" spans="1:23" ht="15" customHeight="1">
      <c r="A2" s="85"/>
      <c r="B2" s="85"/>
      <c r="C2" s="85"/>
      <c r="D2" s="85"/>
      <c r="E2" s="86"/>
      <c r="F2" s="86"/>
      <c r="G2" s="265"/>
      <c r="H2" s="265"/>
      <c r="I2" s="265"/>
      <c r="J2" s="265"/>
      <c r="K2" s="265"/>
      <c r="L2" s="266"/>
      <c r="M2" s="266"/>
      <c r="N2" s="267"/>
      <c r="O2" s="265"/>
      <c r="P2" s="265"/>
      <c r="Q2" s="86"/>
      <c r="R2" s="778" t="s">
        <v>188</v>
      </c>
      <c r="S2" s="778"/>
      <c r="T2" s="778"/>
      <c r="U2" s="778"/>
      <c r="V2" s="778"/>
      <c r="W2" s="778"/>
    </row>
    <row r="3" spans="1:23" ht="15.75" customHeight="1">
      <c r="A3" s="766" t="s">
        <v>136</v>
      </c>
      <c r="B3" s="774" t="s">
        <v>21</v>
      </c>
      <c r="C3" s="766" t="s">
        <v>189</v>
      </c>
      <c r="D3" s="766" t="s">
        <v>190</v>
      </c>
      <c r="E3" s="767" t="s">
        <v>307</v>
      </c>
      <c r="F3" s="768"/>
      <c r="G3" s="768"/>
      <c r="H3" s="768"/>
      <c r="I3" s="768"/>
      <c r="J3" s="768"/>
      <c r="K3" s="768"/>
      <c r="L3" s="768"/>
      <c r="M3" s="768"/>
      <c r="N3" s="768"/>
      <c r="O3" s="768"/>
      <c r="P3" s="768"/>
      <c r="Q3" s="769"/>
      <c r="R3" s="765" t="s">
        <v>191</v>
      </c>
      <c r="S3" s="765"/>
      <c r="T3" s="765"/>
      <c r="U3" s="765"/>
      <c r="V3" s="765"/>
      <c r="W3" s="765"/>
    </row>
    <row r="4" spans="1:23" ht="15" customHeight="1">
      <c r="A4" s="775"/>
      <c r="B4" s="780"/>
      <c r="C4" s="775"/>
      <c r="D4" s="775"/>
      <c r="E4" s="765" t="s">
        <v>192</v>
      </c>
      <c r="F4" s="765"/>
      <c r="G4" s="765"/>
      <c r="H4" s="767" t="s">
        <v>193</v>
      </c>
      <c r="I4" s="768"/>
      <c r="J4" s="768"/>
      <c r="K4" s="768"/>
      <c r="L4" s="768"/>
      <c r="M4" s="768"/>
      <c r="N4" s="768"/>
      <c r="O4" s="768"/>
      <c r="P4" s="768"/>
      <c r="Q4" s="769"/>
      <c r="R4" s="765" t="s">
        <v>10</v>
      </c>
      <c r="S4" s="765" t="s">
        <v>4</v>
      </c>
      <c r="T4" s="765"/>
      <c r="U4" s="765"/>
      <c r="V4" s="765"/>
      <c r="W4" s="765"/>
    </row>
    <row r="5" spans="1:23" ht="19.5" customHeight="1">
      <c r="A5" s="775"/>
      <c r="B5" s="780"/>
      <c r="C5" s="775"/>
      <c r="D5" s="775"/>
      <c r="E5" s="765"/>
      <c r="F5" s="765"/>
      <c r="G5" s="765"/>
      <c r="H5" s="770" t="s">
        <v>292</v>
      </c>
      <c r="I5" s="772" t="s">
        <v>4</v>
      </c>
      <c r="J5" s="773"/>
      <c r="K5" s="773"/>
      <c r="L5" s="773"/>
      <c r="M5" s="773"/>
      <c r="N5" s="773"/>
      <c r="O5" s="773"/>
      <c r="P5" s="774"/>
      <c r="Q5" s="766" t="s">
        <v>194</v>
      </c>
      <c r="R5" s="765"/>
      <c r="S5" s="765" t="s">
        <v>306</v>
      </c>
      <c r="T5" s="765" t="s">
        <v>195</v>
      </c>
      <c r="U5" s="765" t="s">
        <v>196</v>
      </c>
      <c r="V5" s="765" t="s">
        <v>197</v>
      </c>
      <c r="W5" s="765" t="s">
        <v>198</v>
      </c>
    </row>
    <row r="6" spans="1:23" ht="16.5" customHeight="1">
      <c r="A6" s="775"/>
      <c r="B6" s="780"/>
      <c r="C6" s="775"/>
      <c r="D6" s="775"/>
      <c r="E6" s="765" t="s">
        <v>10</v>
      </c>
      <c r="F6" s="765" t="s">
        <v>4</v>
      </c>
      <c r="G6" s="765"/>
      <c r="H6" s="771"/>
      <c r="I6" s="765" t="s">
        <v>199</v>
      </c>
      <c r="J6" s="765"/>
      <c r="K6" s="765"/>
      <c r="L6" s="765" t="s">
        <v>200</v>
      </c>
      <c r="M6" s="765"/>
      <c r="N6" s="765"/>
      <c r="O6" s="765" t="s">
        <v>201</v>
      </c>
      <c r="P6" s="765" t="s">
        <v>202</v>
      </c>
      <c r="Q6" s="775"/>
      <c r="R6" s="765"/>
      <c r="S6" s="776"/>
      <c r="T6" s="765"/>
      <c r="U6" s="765"/>
      <c r="V6" s="765"/>
      <c r="W6" s="765"/>
    </row>
    <row r="7" spans="1:23" ht="84" customHeight="1">
      <c r="A7" s="779"/>
      <c r="B7" s="781"/>
      <c r="C7" s="775"/>
      <c r="D7" s="775"/>
      <c r="E7" s="766"/>
      <c r="F7" s="188" t="s">
        <v>203</v>
      </c>
      <c r="G7" s="188" t="s">
        <v>204</v>
      </c>
      <c r="H7" s="771"/>
      <c r="I7" s="188" t="s">
        <v>205</v>
      </c>
      <c r="J7" s="188" t="s">
        <v>206</v>
      </c>
      <c r="K7" s="188" t="s">
        <v>207</v>
      </c>
      <c r="L7" s="188" t="s">
        <v>208</v>
      </c>
      <c r="M7" s="188" t="s">
        <v>209</v>
      </c>
      <c r="N7" s="188" t="s">
        <v>210</v>
      </c>
      <c r="O7" s="766"/>
      <c r="P7" s="766"/>
      <c r="Q7" s="775"/>
      <c r="R7" s="766"/>
      <c r="S7" s="777"/>
      <c r="T7" s="766"/>
      <c r="U7" s="766"/>
      <c r="V7" s="766"/>
      <c r="W7" s="766"/>
    </row>
    <row r="8" spans="1:27" ht="19.5" customHeight="1">
      <c r="A8" s="268"/>
      <c r="B8" s="269" t="s">
        <v>211</v>
      </c>
      <c r="C8" s="270">
        <v>1</v>
      </c>
      <c r="D8" s="271">
        <v>2</v>
      </c>
      <c r="E8" s="270">
        <v>3</v>
      </c>
      <c r="F8" s="271">
        <v>4</v>
      </c>
      <c r="G8" s="270">
        <v>5</v>
      </c>
      <c r="H8" s="271">
        <v>6</v>
      </c>
      <c r="I8" s="270">
        <v>7</v>
      </c>
      <c r="J8" s="271">
        <v>8</v>
      </c>
      <c r="K8" s="270">
        <v>9</v>
      </c>
      <c r="L8" s="271">
        <v>10</v>
      </c>
      <c r="M8" s="270">
        <v>11</v>
      </c>
      <c r="N8" s="271">
        <v>12</v>
      </c>
      <c r="O8" s="270">
        <v>13</v>
      </c>
      <c r="P8" s="271">
        <v>14</v>
      </c>
      <c r="Q8" s="270">
        <v>15</v>
      </c>
      <c r="R8" s="271">
        <v>16</v>
      </c>
      <c r="S8" s="270">
        <v>17</v>
      </c>
      <c r="T8" s="271">
        <v>18</v>
      </c>
      <c r="U8" s="270">
        <v>19</v>
      </c>
      <c r="V8" s="271">
        <v>20</v>
      </c>
      <c r="W8" s="270">
        <v>21</v>
      </c>
      <c r="X8" s="350"/>
      <c r="Y8" s="7"/>
      <c r="Z8" s="7"/>
      <c r="AA8" s="7"/>
    </row>
    <row r="9" spans="1:27" s="274" customFormat="1" ht="17.25" customHeight="1">
      <c r="A9" s="758" t="s">
        <v>212</v>
      </c>
      <c r="B9" s="759"/>
      <c r="C9" s="272">
        <v>8</v>
      </c>
      <c r="D9" s="272">
        <v>1</v>
      </c>
      <c r="E9" s="272">
        <v>7</v>
      </c>
      <c r="F9" s="272">
        <v>0</v>
      </c>
      <c r="G9" s="272">
        <v>7</v>
      </c>
      <c r="H9" s="272">
        <v>7</v>
      </c>
      <c r="I9" s="272">
        <v>1</v>
      </c>
      <c r="J9" s="272">
        <v>0</v>
      </c>
      <c r="K9" s="272">
        <v>0</v>
      </c>
      <c r="L9" s="272">
        <v>1</v>
      </c>
      <c r="M9" s="272">
        <v>0</v>
      </c>
      <c r="N9" s="272">
        <v>1</v>
      </c>
      <c r="O9" s="272">
        <v>1</v>
      </c>
      <c r="P9" s="272">
        <v>3</v>
      </c>
      <c r="Q9" s="272">
        <v>0</v>
      </c>
      <c r="R9" s="272">
        <v>7</v>
      </c>
      <c r="S9" s="272">
        <v>1</v>
      </c>
      <c r="T9" s="272">
        <v>0</v>
      </c>
      <c r="U9" s="272">
        <v>0</v>
      </c>
      <c r="V9" s="272">
        <v>5</v>
      </c>
      <c r="W9" s="272">
        <v>1</v>
      </c>
      <c r="X9" s="351"/>
      <c r="Y9" s="273"/>
      <c r="Z9" s="273"/>
      <c r="AA9" s="273"/>
    </row>
    <row r="10" spans="1:27" s="274" customFormat="1" ht="17.25" customHeight="1">
      <c r="A10" s="760" t="s">
        <v>213</v>
      </c>
      <c r="B10" s="761"/>
      <c r="C10" s="272">
        <v>0</v>
      </c>
      <c r="D10" s="272">
        <v>0</v>
      </c>
      <c r="E10" s="272">
        <v>0</v>
      </c>
      <c r="F10" s="272">
        <v>0</v>
      </c>
      <c r="G10" s="272">
        <v>0</v>
      </c>
      <c r="H10" s="272">
        <v>0</v>
      </c>
      <c r="I10" s="272">
        <v>0</v>
      </c>
      <c r="J10" s="272">
        <v>0</v>
      </c>
      <c r="K10" s="272">
        <v>0</v>
      </c>
      <c r="L10" s="272">
        <v>0</v>
      </c>
      <c r="M10" s="272">
        <v>0</v>
      </c>
      <c r="N10" s="272">
        <v>0</v>
      </c>
      <c r="O10" s="272">
        <v>0</v>
      </c>
      <c r="P10" s="272">
        <v>0</v>
      </c>
      <c r="Q10" s="272">
        <v>0</v>
      </c>
      <c r="R10" s="272">
        <v>0</v>
      </c>
      <c r="S10" s="272">
        <v>0</v>
      </c>
      <c r="T10" s="272">
        <v>0</v>
      </c>
      <c r="U10" s="272">
        <v>0</v>
      </c>
      <c r="V10" s="272">
        <v>0</v>
      </c>
      <c r="W10" s="272">
        <v>0</v>
      </c>
      <c r="X10" s="351"/>
      <c r="Y10" s="273"/>
      <c r="Z10" s="273"/>
      <c r="AA10" s="273"/>
    </row>
    <row r="11" spans="1:27" s="132" customFormat="1" ht="17.25" customHeight="1">
      <c r="A11" s="394" t="s">
        <v>0</v>
      </c>
      <c r="B11" s="395" t="s">
        <v>214</v>
      </c>
      <c r="C11" s="272">
        <v>1</v>
      </c>
      <c r="D11" s="272">
        <v>0</v>
      </c>
      <c r="E11" s="272">
        <v>1</v>
      </c>
      <c r="F11" s="272">
        <v>0</v>
      </c>
      <c r="G11" s="272">
        <v>1</v>
      </c>
      <c r="H11" s="272">
        <v>1</v>
      </c>
      <c r="I11" s="272">
        <v>1</v>
      </c>
      <c r="J11" s="272">
        <v>0</v>
      </c>
      <c r="K11" s="272">
        <v>0</v>
      </c>
      <c r="L11" s="272">
        <v>0</v>
      </c>
      <c r="M11" s="272">
        <v>0</v>
      </c>
      <c r="N11" s="272">
        <v>0</v>
      </c>
      <c r="O11" s="272">
        <v>0</v>
      </c>
      <c r="P11" s="272">
        <v>0</v>
      </c>
      <c r="Q11" s="272">
        <v>0</v>
      </c>
      <c r="R11" s="272">
        <v>1</v>
      </c>
      <c r="S11" s="272">
        <v>0</v>
      </c>
      <c r="T11" s="272">
        <v>0</v>
      </c>
      <c r="U11" s="272">
        <v>0</v>
      </c>
      <c r="V11" s="272">
        <v>0</v>
      </c>
      <c r="W11" s="272">
        <v>1</v>
      </c>
      <c r="X11" s="352"/>
      <c r="Y11" s="134"/>
      <c r="Z11" s="134"/>
      <c r="AA11" s="134"/>
    </row>
    <row r="12" spans="1:27" s="132" customFormat="1" ht="17.25" customHeight="1">
      <c r="A12" s="275" t="s">
        <v>13</v>
      </c>
      <c r="B12" s="276" t="s">
        <v>215</v>
      </c>
      <c r="C12" s="277">
        <v>1</v>
      </c>
      <c r="D12" s="277"/>
      <c r="E12" s="272">
        <v>1</v>
      </c>
      <c r="F12" s="277"/>
      <c r="G12" s="278">
        <v>1</v>
      </c>
      <c r="H12" s="272">
        <v>1</v>
      </c>
      <c r="I12" s="277">
        <v>1</v>
      </c>
      <c r="J12" s="277"/>
      <c r="K12" s="277"/>
      <c r="L12" s="279"/>
      <c r="M12" s="279">
        <v>0</v>
      </c>
      <c r="N12" s="277"/>
      <c r="O12" s="279"/>
      <c r="P12" s="279"/>
      <c r="Q12" s="280"/>
      <c r="R12" s="277">
        <v>1</v>
      </c>
      <c r="S12" s="279">
        <v>0</v>
      </c>
      <c r="T12" s="279"/>
      <c r="U12" s="279"/>
      <c r="V12" s="279">
        <v>0</v>
      </c>
      <c r="W12" s="279">
        <v>1</v>
      </c>
      <c r="X12" s="352"/>
      <c r="Y12" s="134"/>
      <c r="Z12" s="134"/>
      <c r="AA12" s="134"/>
    </row>
    <row r="13" spans="1:27" s="132" customFormat="1" ht="17.25" customHeight="1">
      <c r="A13" s="275" t="s">
        <v>14</v>
      </c>
      <c r="B13" s="276" t="s">
        <v>216</v>
      </c>
      <c r="C13" s="277">
        <v>0</v>
      </c>
      <c r="D13" s="277"/>
      <c r="E13" s="272">
        <v>0</v>
      </c>
      <c r="F13" s="277"/>
      <c r="G13" s="278">
        <v>0</v>
      </c>
      <c r="H13" s="272">
        <v>0</v>
      </c>
      <c r="I13" s="277"/>
      <c r="J13" s="277"/>
      <c r="K13" s="277"/>
      <c r="L13" s="279"/>
      <c r="M13" s="279"/>
      <c r="N13" s="277"/>
      <c r="O13" s="279"/>
      <c r="P13" s="279">
        <v>0</v>
      </c>
      <c r="Q13" s="280"/>
      <c r="R13" s="277">
        <v>0</v>
      </c>
      <c r="S13" s="279"/>
      <c r="T13" s="279"/>
      <c r="U13" s="279"/>
      <c r="V13" s="279">
        <v>0</v>
      </c>
      <c r="W13" s="279"/>
      <c r="X13" s="352"/>
      <c r="Y13" s="134"/>
      <c r="Z13" s="134"/>
      <c r="AA13" s="134"/>
    </row>
    <row r="14" spans="1:27" s="132" customFormat="1" ht="17.25" customHeight="1">
      <c r="A14" s="275" t="s">
        <v>1</v>
      </c>
      <c r="B14" s="395" t="s">
        <v>8</v>
      </c>
      <c r="C14" s="281"/>
      <c r="D14" s="281"/>
      <c r="E14" s="272">
        <v>0</v>
      </c>
      <c r="F14" s="281"/>
      <c r="G14" s="282"/>
      <c r="H14" s="272">
        <v>0</v>
      </c>
      <c r="I14" s="281"/>
      <c r="J14" s="281"/>
      <c r="K14" s="281"/>
      <c r="L14" s="282"/>
      <c r="M14" s="282"/>
      <c r="N14" s="281"/>
      <c r="O14" s="282"/>
      <c r="P14" s="282"/>
      <c r="Q14" s="280"/>
      <c r="R14" s="277">
        <v>0</v>
      </c>
      <c r="S14" s="282"/>
      <c r="T14" s="282"/>
      <c r="U14" s="282"/>
      <c r="V14" s="282"/>
      <c r="W14" s="282"/>
      <c r="X14" s="352"/>
      <c r="Y14" s="134"/>
      <c r="Z14" s="134"/>
      <c r="AA14" s="134"/>
    </row>
    <row r="15" spans="1:27" s="132" customFormat="1" ht="17.25" customHeight="1">
      <c r="A15" s="275" t="s">
        <v>13</v>
      </c>
      <c r="B15" s="395" t="s">
        <v>334</v>
      </c>
      <c r="C15" s="272">
        <v>1</v>
      </c>
      <c r="D15" s="272">
        <v>0</v>
      </c>
      <c r="E15" s="272">
        <v>1</v>
      </c>
      <c r="F15" s="272">
        <v>0</v>
      </c>
      <c r="G15" s="272">
        <v>1</v>
      </c>
      <c r="H15" s="272">
        <v>1</v>
      </c>
      <c r="I15" s="272">
        <v>0</v>
      </c>
      <c r="J15" s="272">
        <v>0</v>
      </c>
      <c r="K15" s="272">
        <v>0</v>
      </c>
      <c r="L15" s="272">
        <v>0</v>
      </c>
      <c r="M15" s="272">
        <v>0</v>
      </c>
      <c r="N15" s="272">
        <v>0</v>
      </c>
      <c r="O15" s="272">
        <v>0</v>
      </c>
      <c r="P15" s="272">
        <v>1</v>
      </c>
      <c r="Q15" s="272">
        <v>0</v>
      </c>
      <c r="R15" s="272">
        <v>1</v>
      </c>
      <c r="S15" s="272">
        <v>0</v>
      </c>
      <c r="T15" s="272">
        <v>0</v>
      </c>
      <c r="U15" s="272">
        <v>0</v>
      </c>
      <c r="V15" s="272">
        <v>1</v>
      </c>
      <c r="W15" s="272">
        <v>0</v>
      </c>
      <c r="X15" s="352"/>
      <c r="Y15" s="134"/>
      <c r="Z15" s="134"/>
      <c r="AA15" s="134"/>
    </row>
    <row r="16" spans="1:27" s="132" customFormat="1" ht="17.25" customHeight="1">
      <c r="A16" s="283" t="s">
        <v>15</v>
      </c>
      <c r="B16" s="276" t="s">
        <v>215</v>
      </c>
      <c r="C16" s="281">
        <v>1</v>
      </c>
      <c r="D16" s="281"/>
      <c r="E16" s="272">
        <v>1</v>
      </c>
      <c r="F16" s="281"/>
      <c r="G16" s="282">
        <v>1</v>
      </c>
      <c r="H16" s="272">
        <v>1</v>
      </c>
      <c r="I16" s="281"/>
      <c r="J16" s="281"/>
      <c r="K16" s="281"/>
      <c r="L16" s="282"/>
      <c r="M16" s="282"/>
      <c r="N16" s="281"/>
      <c r="O16" s="282"/>
      <c r="P16" s="282">
        <v>1</v>
      </c>
      <c r="Q16" s="280"/>
      <c r="R16" s="277">
        <v>1</v>
      </c>
      <c r="S16" s="282">
        <v>0</v>
      </c>
      <c r="T16" s="282"/>
      <c r="U16" s="282"/>
      <c r="V16" s="282">
        <v>1</v>
      </c>
      <c r="W16" s="282"/>
      <c r="X16" s="352"/>
      <c r="Y16" s="134"/>
      <c r="Z16" s="134"/>
      <c r="AA16" s="134"/>
    </row>
    <row r="17" spans="1:27" s="130" customFormat="1" ht="17.25" customHeight="1">
      <c r="A17" s="283" t="s">
        <v>16</v>
      </c>
      <c r="B17" s="276" t="s">
        <v>216</v>
      </c>
      <c r="C17" s="281"/>
      <c r="D17" s="281"/>
      <c r="E17" s="272">
        <v>0</v>
      </c>
      <c r="F17" s="281"/>
      <c r="G17" s="282"/>
      <c r="H17" s="272">
        <v>0</v>
      </c>
      <c r="I17" s="281"/>
      <c r="J17" s="281"/>
      <c r="K17" s="281"/>
      <c r="L17" s="282"/>
      <c r="M17" s="282"/>
      <c r="N17" s="281"/>
      <c r="O17" s="282"/>
      <c r="P17" s="282"/>
      <c r="Q17" s="280"/>
      <c r="R17" s="277">
        <v>0</v>
      </c>
      <c r="S17" s="282"/>
      <c r="T17" s="282"/>
      <c r="U17" s="282"/>
      <c r="V17" s="282"/>
      <c r="W17" s="282"/>
      <c r="X17" s="353"/>
      <c r="Y17" s="284"/>
      <c r="Z17" s="284"/>
      <c r="AA17" s="284"/>
    </row>
    <row r="18" spans="1:27" s="132" customFormat="1" ht="17.25" customHeight="1">
      <c r="A18" s="394" t="s">
        <v>14</v>
      </c>
      <c r="B18" s="395" t="e">
        <f>'01'!#REF!</f>
        <v>#REF!</v>
      </c>
      <c r="C18" s="272">
        <v>2</v>
      </c>
      <c r="D18" s="272">
        <v>1</v>
      </c>
      <c r="E18" s="272">
        <v>1</v>
      </c>
      <c r="F18" s="272">
        <v>0</v>
      </c>
      <c r="G18" s="272">
        <v>1</v>
      </c>
      <c r="H18" s="272">
        <v>1</v>
      </c>
      <c r="I18" s="272">
        <v>0</v>
      </c>
      <c r="J18" s="272">
        <v>0</v>
      </c>
      <c r="K18" s="272">
        <v>0</v>
      </c>
      <c r="L18" s="272">
        <v>0</v>
      </c>
      <c r="M18" s="272">
        <v>0</v>
      </c>
      <c r="N18" s="272">
        <v>0</v>
      </c>
      <c r="O18" s="272">
        <v>0</v>
      </c>
      <c r="P18" s="272">
        <v>1</v>
      </c>
      <c r="Q18" s="272">
        <v>0</v>
      </c>
      <c r="R18" s="272">
        <v>1</v>
      </c>
      <c r="S18" s="272">
        <v>1</v>
      </c>
      <c r="T18" s="272">
        <v>0</v>
      </c>
      <c r="U18" s="272">
        <v>0</v>
      </c>
      <c r="V18" s="272">
        <v>0</v>
      </c>
      <c r="W18" s="272">
        <v>0</v>
      </c>
      <c r="X18" s="352"/>
      <c r="Y18" s="134"/>
      <c r="Z18" s="134"/>
      <c r="AA18" s="134"/>
    </row>
    <row r="19" spans="1:27" s="132" customFormat="1" ht="17.25" customHeight="1">
      <c r="A19" s="285" t="s">
        <v>17</v>
      </c>
      <c r="B19" s="404" t="s">
        <v>215</v>
      </c>
      <c r="C19" s="281">
        <v>2</v>
      </c>
      <c r="D19" s="281">
        <v>1</v>
      </c>
      <c r="E19" s="272">
        <v>1</v>
      </c>
      <c r="F19" s="281"/>
      <c r="G19" s="282">
        <v>1</v>
      </c>
      <c r="H19" s="272">
        <v>1</v>
      </c>
      <c r="I19" s="281"/>
      <c r="J19" s="281"/>
      <c r="K19" s="281"/>
      <c r="L19" s="282"/>
      <c r="M19" s="282"/>
      <c r="N19" s="281"/>
      <c r="O19" s="282"/>
      <c r="P19" s="282">
        <v>1</v>
      </c>
      <c r="Q19" s="280"/>
      <c r="R19" s="281">
        <v>1</v>
      </c>
      <c r="S19" s="282">
        <v>1</v>
      </c>
      <c r="T19" s="282"/>
      <c r="U19" s="282"/>
      <c r="V19" s="282">
        <v>0</v>
      </c>
      <c r="W19" s="282"/>
      <c r="X19" s="352"/>
      <c r="Y19" s="134"/>
      <c r="Z19" s="134"/>
      <c r="AA19" s="134"/>
    </row>
    <row r="20" spans="1:24" s="130" customFormat="1" ht="17.25" customHeight="1">
      <c r="A20" s="285" t="s">
        <v>18</v>
      </c>
      <c r="B20" s="276" t="s">
        <v>216</v>
      </c>
      <c r="C20" s="281"/>
      <c r="D20" s="281"/>
      <c r="E20" s="272">
        <v>0</v>
      </c>
      <c r="F20" s="281"/>
      <c r="G20" s="282"/>
      <c r="H20" s="272">
        <v>0</v>
      </c>
      <c r="I20" s="281"/>
      <c r="J20" s="281"/>
      <c r="K20" s="281"/>
      <c r="L20" s="282"/>
      <c r="M20" s="282"/>
      <c r="N20" s="281"/>
      <c r="O20" s="282"/>
      <c r="P20" s="282"/>
      <c r="Q20" s="280"/>
      <c r="R20" s="281">
        <v>0</v>
      </c>
      <c r="S20" s="282"/>
      <c r="T20" s="282"/>
      <c r="U20" s="282"/>
      <c r="V20" s="282"/>
      <c r="W20" s="282"/>
      <c r="X20" s="354"/>
    </row>
    <row r="21" spans="1:27" s="132" customFormat="1" ht="17.25" customHeight="1">
      <c r="A21" s="275" t="s">
        <v>19</v>
      </c>
      <c r="B21" s="395" t="s">
        <v>337</v>
      </c>
      <c r="C21" s="272">
        <v>0</v>
      </c>
      <c r="D21" s="272">
        <v>0</v>
      </c>
      <c r="E21" s="272">
        <v>0</v>
      </c>
      <c r="F21" s="272">
        <v>0</v>
      </c>
      <c r="G21" s="272">
        <v>0</v>
      </c>
      <c r="H21" s="272">
        <v>0</v>
      </c>
      <c r="I21" s="272">
        <v>0</v>
      </c>
      <c r="J21" s="272">
        <v>0</v>
      </c>
      <c r="K21" s="272">
        <v>0</v>
      </c>
      <c r="L21" s="272">
        <v>0</v>
      </c>
      <c r="M21" s="272">
        <v>0</v>
      </c>
      <c r="N21" s="272">
        <v>0</v>
      </c>
      <c r="O21" s="272">
        <v>0</v>
      </c>
      <c r="P21" s="272">
        <v>0</v>
      </c>
      <c r="Q21" s="272">
        <v>0</v>
      </c>
      <c r="R21" s="272">
        <v>0</v>
      </c>
      <c r="S21" s="272">
        <v>0</v>
      </c>
      <c r="T21" s="272">
        <v>0</v>
      </c>
      <c r="U21" s="272">
        <v>0</v>
      </c>
      <c r="V21" s="272">
        <v>0</v>
      </c>
      <c r="W21" s="272">
        <v>0</v>
      </c>
      <c r="X21" s="352"/>
      <c r="Y21" s="134"/>
      <c r="Z21" s="134"/>
      <c r="AA21" s="134"/>
    </row>
    <row r="22" spans="1:27" s="132" customFormat="1" ht="17.25" customHeight="1">
      <c r="A22" s="275" t="s">
        <v>47</v>
      </c>
      <c r="B22" s="276" t="s">
        <v>215</v>
      </c>
      <c r="C22" s="281"/>
      <c r="D22" s="281"/>
      <c r="E22" s="272"/>
      <c r="F22" s="281"/>
      <c r="G22" s="282"/>
      <c r="H22" s="272">
        <v>0</v>
      </c>
      <c r="I22" s="281"/>
      <c r="J22" s="281"/>
      <c r="K22" s="281"/>
      <c r="L22" s="282"/>
      <c r="M22" s="282"/>
      <c r="N22" s="281"/>
      <c r="O22" s="282"/>
      <c r="P22" s="282"/>
      <c r="Q22" s="280"/>
      <c r="R22" s="281">
        <v>0</v>
      </c>
      <c r="S22" s="282"/>
      <c r="T22" s="282"/>
      <c r="U22" s="282"/>
      <c r="V22" s="282"/>
      <c r="W22" s="282"/>
      <c r="X22" s="352"/>
      <c r="Y22" s="134"/>
      <c r="Z22" s="134"/>
      <c r="AA22" s="134"/>
    </row>
    <row r="23" spans="1:27" s="130" customFormat="1" ht="17.25" customHeight="1">
      <c r="A23" s="275" t="s">
        <v>48</v>
      </c>
      <c r="B23" s="276" t="s">
        <v>216</v>
      </c>
      <c r="C23" s="281"/>
      <c r="D23" s="281"/>
      <c r="E23" s="272">
        <v>0</v>
      </c>
      <c r="F23" s="281"/>
      <c r="G23" s="282"/>
      <c r="H23" s="272">
        <v>0</v>
      </c>
      <c r="I23" s="281"/>
      <c r="J23" s="281"/>
      <c r="K23" s="281"/>
      <c r="L23" s="282"/>
      <c r="M23" s="282"/>
      <c r="N23" s="281"/>
      <c r="O23" s="282"/>
      <c r="P23" s="282"/>
      <c r="Q23" s="280"/>
      <c r="R23" s="281">
        <v>0</v>
      </c>
      <c r="S23" s="282"/>
      <c r="T23" s="282"/>
      <c r="U23" s="282"/>
      <c r="V23" s="282"/>
      <c r="W23" s="282"/>
      <c r="X23" s="353"/>
      <c r="Y23" s="284"/>
      <c r="Z23" s="284"/>
      <c r="AA23" s="284"/>
    </row>
    <row r="24" spans="1:27" s="132" customFormat="1" ht="17.25" customHeight="1">
      <c r="A24" s="394" t="s">
        <v>22</v>
      </c>
      <c r="B24" s="395" t="s">
        <v>339</v>
      </c>
      <c r="C24" s="272">
        <v>1</v>
      </c>
      <c r="D24" s="272">
        <v>0</v>
      </c>
      <c r="E24" s="272">
        <v>1</v>
      </c>
      <c r="F24" s="272">
        <v>0</v>
      </c>
      <c r="G24" s="272">
        <v>1</v>
      </c>
      <c r="H24" s="272">
        <v>1</v>
      </c>
      <c r="I24" s="272">
        <v>0</v>
      </c>
      <c r="J24" s="272">
        <v>0</v>
      </c>
      <c r="K24" s="272">
        <v>0</v>
      </c>
      <c r="L24" s="272">
        <v>0</v>
      </c>
      <c r="M24" s="272">
        <v>0</v>
      </c>
      <c r="N24" s="272">
        <v>1</v>
      </c>
      <c r="O24" s="272">
        <v>0</v>
      </c>
      <c r="P24" s="272">
        <v>0</v>
      </c>
      <c r="Q24" s="272">
        <v>0</v>
      </c>
      <c r="R24" s="272">
        <v>1</v>
      </c>
      <c r="S24" s="272">
        <v>0</v>
      </c>
      <c r="T24" s="272">
        <v>0</v>
      </c>
      <c r="U24" s="272">
        <v>0</v>
      </c>
      <c r="V24" s="272">
        <v>1</v>
      </c>
      <c r="W24" s="272">
        <v>0</v>
      </c>
      <c r="X24" s="352"/>
      <c r="Y24" s="134"/>
      <c r="Z24" s="134"/>
      <c r="AA24" s="134"/>
    </row>
    <row r="25" spans="1:27" s="132" customFormat="1" ht="17.25" customHeight="1">
      <c r="A25" s="285" t="s">
        <v>49</v>
      </c>
      <c r="B25" s="276" t="s">
        <v>215</v>
      </c>
      <c r="C25" s="281">
        <v>1</v>
      </c>
      <c r="D25" s="281"/>
      <c r="E25" s="272">
        <v>1</v>
      </c>
      <c r="F25" s="281"/>
      <c r="G25" s="282">
        <v>1</v>
      </c>
      <c r="H25" s="272">
        <v>1</v>
      </c>
      <c r="I25" s="281"/>
      <c r="J25" s="281"/>
      <c r="K25" s="281"/>
      <c r="L25" s="282">
        <v>0</v>
      </c>
      <c r="M25" s="282"/>
      <c r="N25" s="281">
        <v>1</v>
      </c>
      <c r="O25" s="282"/>
      <c r="P25" s="282">
        <v>0</v>
      </c>
      <c r="Q25" s="280"/>
      <c r="R25" s="281">
        <v>1</v>
      </c>
      <c r="S25" s="282"/>
      <c r="T25" s="282"/>
      <c r="U25" s="282"/>
      <c r="V25" s="282">
        <v>1</v>
      </c>
      <c r="W25" s="282"/>
      <c r="X25" s="352"/>
      <c r="Y25" s="134"/>
      <c r="Z25" s="134"/>
      <c r="AA25" s="134"/>
    </row>
    <row r="26" spans="1:24" s="130" customFormat="1" ht="17.25" customHeight="1">
      <c r="A26" s="285" t="s">
        <v>50</v>
      </c>
      <c r="B26" s="276" t="s">
        <v>216</v>
      </c>
      <c r="C26" s="281"/>
      <c r="D26" s="281"/>
      <c r="E26" s="272">
        <v>0</v>
      </c>
      <c r="F26" s="281"/>
      <c r="G26" s="282"/>
      <c r="H26" s="272">
        <v>0</v>
      </c>
      <c r="I26" s="281"/>
      <c r="J26" s="281"/>
      <c r="K26" s="281"/>
      <c r="L26" s="282"/>
      <c r="M26" s="282"/>
      <c r="N26" s="281"/>
      <c r="O26" s="282"/>
      <c r="P26" s="282"/>
      <c r="Q26" s="280"/>
      <c r="R26" s="281">
        <v>0</v>
      </c>
      <c r="S26" s="282"/>
      <c r="T26" s="282"/>
      <c r="U26" s="282"/>
      <c r="V26" s="282"/>
      <c r="W26" s="282"/>
      <c r="X26" s="354"/>
    </row>
    <row r="27" spans="1:27" s="132" customFormat="1" ht="17.25" customHeight="1">
      <c r="A27" s="275" t="s">
        <v>23</v>
      </c>
      <c r="B27" s="395" t="s">
        <v>341</v>
      </c>
      <c r="C27" s="272">
        <v>0</v>
      </c>
      <c r="D27" s="272">
        <v>0</v>
      </c>
      <c r="E27" s="272">
        <v>0</v>
      </c>
      <c r="F27" s="272">
        <v>0</v>
      </c>
      <c r="G27" s="272">
        <v>0</v>
      </c>
      <c r="H27" s="272">
        <v>0</v>
      </c>
      <c r="I27" s="272">
        <v>0</v>
      </c>
      <c r="J27" s="272">
        <v>0</v>
      </c>
      <c r="K27" s="272">
        <v>0</v>
      </c>
      <c r="L27" s="272">
        <v>0</v>
      </c>
      <c r="M27" s="272">
        <v>0</v>
      </c>
      <c r="N27" s="272">
        <v>0</v>
      </c>
      <c r="O27" s="272">
        <v>0</v>
      </c>
      <c r="P27" s="272">
        <v>0</v>
      </c>
      <c r="Q27" s="272">
        <v>0</v>
      </c>
      <c r="R27" s="272">
        <v>0</v>
      </c>
      <c r="S27" s="272">
        <v>0</v>
      </c>
      <c r="T27" s="272">
        <v>0</v>
      </c>
      <c r="U27" s="272">
        <v>0</v>
      </c>
      <c r="V27" s="272">
        <v>0</v>
      </c>
      <c r="W27" s="272">
        <v>0</v>
      </c>
      <c r="X27" s="352"/>
      <c r="Y27" s="134"/>
      <c r="Z27" s="134"/>
      <c r="AA27" s="134"/>
    </row>
    <row r="28" spans="1:27" s="132" customFormat="1" ht="17.25" customHeight="1">
      <c r="A28" s="275" t="s">
        <v>76</v>
      </c>
      <c r="B28" s="276" t="s">
        <v>215</v>
      </c>
      <c r="C28" s="281"/>
      <c r="D28" s="281"/>
      <c r="E28" s="272"/>
      <c r="F28" s="281"/>
      <c r="G28" s="282"/>
      <c r="H28" s="272">
        <v>0</v>
      </c>
      <c r="I28" s="281"/>
      <c r="J28" s="281"/>
      <c r="K28" s="281"/>
      <c r="L28" s="282"/>
      <c r="M28" s="282"/>
      <c r="N28" s="281"/>
      <c r="O28" s="282"/>
      <c r="P28" s="282"/>
      <c r="Q28" s="280"/>
      <c r="R28" s="281">
        <v>0</v>
      </c>
      <c r="S28" s="282"/>
      <c r="T28" s="282"/>
      <c r="U28" s="282"/>
      <c r="V28" s="282"/>
      <c r="W28" s="282"/>
      <c r="X28" s="352"/>
      <c r="Y28" s="134"/>
      <c r="Z28" s="134"/>
      <c r="AA28" s="134"/>
    </row>
    <row r="29" spans="1:27" s="130" customFormat="1" ht="17.25" customHeight="1">
      <c r="A29" s="275" t="s">
        <v>51</v>
      </c>
      <c r="B29" s="276" t="s">
        <v>216</v>
      </c>
      <c r="C29" s="281"/>
      <c r="D29" s="281"/>
      <c r="E29" s="272"/>
      <c r="F29" s="281"/>
      <c r="G29" s="282"/>
      <c r="H29" s="272">
        <v>0</v>
      </c>
      <c r="I29" s="281"/>
      <c r="J29" s="281"/>
      <c r="K29" s="281"/>
      <c r="L29" s="282"/>
      <c r="M29" s="282"/>
      <c r="N29" s="281"/>
      <c r="O29" s="282"/>
      <c r="P29" s="282"/>
      <c r="Q29" s="280"/>
      <c r="R29" s="281">
        <v>0</v>
      </c>
      <c r="S29" s="282"/>
      <c r="T29" s="282"/>
      <c r="U29" s="282"/>
      <c r="V29" s="282"/>
      <c r="W29" s="282"/>
      <c r="X29" s="353"/>
      <c r="Y29" s="284"/>
      <c r="Z29" s="284"/>
      <c r="AA29" s="284"/>
    </row>
    <row r="30" spans="1:27" s="132" customFormat="1" ht="17.25" customHeight="1">
      <c r="A30" s="394" t="s">
        <v>24</v>
      </c>
      <c r="B30" s="395" t="s">
        <v>343</v>
      </c>
      <c r="C30" s="272">
        <v>1</v>
      </c>
      <c r="D30" s="272">
        <v>0</v>
      </c>
      <c r="E30" s="272">
        <v>1</v>
      </c>
      <c r="F30" s="272">
        <v>0</v>
      </c>
      <c r="G30" s="272">
        <v>1</v>
      </c>
      <c r="H30" s="272">
        <v>1</v>
      </c>
      <c r="I30" s="272">
        <v>0</v>
      </c>
      <c r="J30" s="272">
        <v>0</v>
      </c>
      <c r="K30" s="272">
        <v>0</v>
      </c>
      <c r="L30" s="272">
        <v>0</v>
      </c>
      <c r="M30" s="272">
        <v>0</v>
      </c>
      <c r="N30" s="272">
        <v>0</v>
      </c>
      <c r="O30" s="272">
        <v>0</v>
      </c>
      <c r="P30" s="272">
        <v>1</v>
      </c>
      <c r="Q30" s="272">
        <v>0</v>
      </c>
      <c r="R30" s="272">
        <v>1</v>
      </c>
      <c r="S30" s="272">
        <v>0</v>
      </c>
      <c r="T30" s="272">
        <v>0</v>
      </c>
      <c r="U30" s="272">
        <v>0</v>
      </c>
      <c r="V30" s="272">
        <v>1</v>
      </c>
      <c r="W30" s="272">
        <v>0</v>
      </c>
      <c r="X30" s="352"/>
      <c r="Y30" s="134"/>
      <c r="Z30" s="134"/>
      <c r="AA30" s="134"/>
    </row>
    <row r="31" spans="1:27" s="132" customFormat="1" ht="17.25" customHeight="1">
      <c r="A31" s="285" t="s">
        <v>421</v>
      </c>
      <c r="B31" s="276" t="s">
        <v>215</v>
      </c>
      <c r="C31" s="281">
        <v>1</v>
      </c>
      <c r="D31" s="281"/>
      <c r="E31" s="272">
        <v>1</v>
      </c>
      <c r="F31" s="281"/>
      <c r="G31" s="282">
        <v>1</v>
      </c>
      <c r="H31" s="272">
        <v>1</v>
      </c>
      <c r="I31" s="281"/>
      <c r="J31" s="281"/>
      <c r="K31" s="281"/>
      <c r="L31" s="282"/>
      <c r="M31" s="282"/>
      <c r="N31" s="281"/>
      <c r="O31" s="282">
        <v>0</v>
      </c>
      <c r="P31" s="282">
        <v>1</v>
      </c>
      <c r="Q31" s="280"/>
      <c r="R31" s="281">
        <v>1</v>
      </c>
      <c r="S31" s="282"/>
      <c r="T31" s="282"/>
      <c r="U31" s="282"/>
      <c r="V31" s="282">
        <v>1</v>
      </c>
      <c r="W31" s="282"/>
      <c r="X31" s="352"/>
      <c r="Y31" s="134"/>
      <c r="Z31" s="134"/>
      <c r="AA31" s="134"/>
    </row>
    <row r="32" spans="1:24" s="130" customFormat="1" ht="17.25" customHeight="1">
      <c r="A32" s="285" t="s">
        <v>422</v>
      </c>
      <c r="B32" s="276" t="s">
        <v>216</v>
      </c>
      <c r="C32" s="281"/>
      <c r="D32" s="281"/>
      <c r="E32" s="272">
        <v>0</v>
      </c>
      <c r="F32" s="281"/>
      <c r="G32" s="282"/>
      <c r="H32" s="272">
        <v>0</v>
      </c>
      <c r="I32" s="281"/>
      <c r="J32" s="281"/>
      <c r="K32" s="281"/>
      <c r="L32" s="282"/>
      <c r="M32" s="282"/>
      <c r="N32" s="281"/>
      <c r="O32" s="282"/>
      <c r="P32" s="282"/>
      <c r="Q32" s="280"/>
      <c r="R32" s="281">
        <v>0</v>
      </c>
      <c r="S32" s="282"/>
      <c r="T32" s="282"/>
      <c r="U32" s="282"/>
      <c r="V32" s="282"/>
      <c r="W32" s="282"/>
      <c r="X32" s="354"/>
    </row>
    <row r="33" spans="1:27" s="132" customFormat="1" ht="17.25" customHeight="1">
      <c r="A33" s="275" t="s">
        <v>25</v>
      </c>
      <c r="B33" s="395" t="s">
        <v>345</v>
      </c>
      <c r="C33" s="272">
        <v>0</v>
      </c>
      <c r="D33" s="272">
        <v>0</v>
      </c>
      <c r="E33" s="272">
        <v>0</v>
      </c>
      <c r="F33" s="272">
        <v>0</v>
      </c>
      <c r="G33" s="272">
        <v>0</v>
      </c>
      <c r="H33" s="272">
        <v>0</v>
      </c>
      <c r="I33" s="272">
        <v>0</v>
      </c>
      <c r="J33" s="272">
        <v>0</v>
      </c>
      <c r="K33" s="272">
        <v>0</v>
      </c>
      <c r="L33" s="272">
        <v>0</v>
      </c>
      <c r="M33" s="272">
        <v>0</v>
      </c>
      <c r="N33" s="272">
        <v>0</v>
      </c>
      <c r="O33" s="272">
        <v>0</v>
      </c>
      <c r="P33" s="272">
        <v>0</v>
      </c>
      <c r="Q33" s="272">
        <v>0</v>
      </c>
      <c r="R33" s="272">
        <v>0</v>
      </c>
      <c r="S33" s="272">
        <v>0</v>
      </c>
      <c r="T33" s="272">
        <v>0</v>
      </c>
      <c r="U33" s="272">
        <v>0</v>
      </c>
      <c r="V33" s="272">
        <v>0</v>
      </c>
      <c r="W33" s="272">
        <v>0</v>
      </c>
      <c r="X33" s="352"/>
      <c r="Y33" s="134"/>
      <c r="Z33" s="134"/>
      <c r="AA33" s="134"/>
    </row>
    <row r="34" spans="1:27" s="132" customFormat="1" ht="17.25" customHeight="1">
      <c r="A34" s="275" t="s">
        <v>423</v>
      </c>
      <c r="B34" s="276" t="s">
        <v>215</v>
      </c>
      <c r="C34" s="281"/>
      <c r="D34" s="281"/>
      <c r="E34" s="272"/>
      <c r="F34" s="281"/>
      <c r="G34" s="282"/>
      <c r="H34" s="272">
        <v>0</v>
      </c>
      <c r="I34" s="281"/>
      <c r="J34" s="281"/>
      <c r="K34" s="281"/>
      <c r="L34" s="282"/>
      <c r="M34" s="282"/>
      <c r="N34" s="281"/>
      <c r="O34" s="282"/>
      <c r="P34" s="282"/>
      <c r="Q34" s="280"/>
      <c r="R34" s="281">
        <v>0</v>
      </c>
      <c r="S34" s="282"/>
      <c r="T34" s="282"/>
      <c r="U34" s="282"/>
      <c r="V34" s="282"/>
      <c r="W34" s="282"/>
      <c r="X34" s="352"/>
      <c r="Y34" s="134"/>
      <c r="Z34" s="134"/>
      <c r="AA34" s="134"/>
    </row>
    <row r="35" spans="1:27" s="130" customFormat="1" ht="17.25" customHeight="1">
      <c r="A35" s="275" t="s">
        <v>424</v>
      </c>
      <c r="B35" s="276" t="s">
        <v>216</v>
      </c>
      <c r="C35" s="281"/>
      <c r="D35" s="281"/>
      <c r="E35" s="272">
        <v>0</v>
      </c>
      <c r="F35" s="281"/>
      <c r="G35" s="282"/>
      <c r="H35" s="272">
        <v>0</v>
      </c>
      <c r="I35" s="281"/>
      <c r="J35" s="281"/>
      <c r="K35" s="281"/>
      <c r="L35" s="282"/>
      <c r="M35" s="282"/>
      <c r="N35" s="281"/>
      <c r="O35" s="282"/>
      <c r="P35" s="282"/>
      <c r="Q35" s="280"/>
      <c r="R35" s="281">
        <v>0</v>
      </c>
      <c r="S35" s="282"/>
      <c r="T35" s="282"/>
      <c r="U35" s="282"/>
      <c r="V35" s="282"/>
      <c r="W35" s="282"/>
      <c r="X35" s="353"/>
      <c r="Y35" s="284"/>
      <c r="Z35" s="284"/>
      <c r="AA35" s="284"/>
    </row>
    <row r="36" spans="1:27" s="132" customFormat="1" ht="17.25" customHeight="1">
      <c r="A36" s="394" t="s">
        <v>26</v>
      </c>
      <c r="B36" s="395" t="s">
        <v>347</v>
      </c>
      <c r="C36" s="272">
        <v>1</v>
      </c>
      <c r="D36" s="272">
        <v>0</v>
      </c>
      <c r="E36" s="272">
        <v>1</v>
      </c>
      <c r="F36" s="272">
        <v>0</v>
      </c>
      <c r="G36" s="272">
        <v>1</v>
      </c>
      <c r="H36" s="272">
        <v>1</v>
      </c>
      <c r="I36" s="272">
        <v>0</v>
      </c>
      <c r="J36" s="272">
        <v>0</v>
      </c>
      <c r="K36" s="272">
        <v>0</v>
      </c>
      <c r="L36" s="272">
        <v>0</v>
      </c>
      <c r="M36" s="272">
        <v>0</v>
      </c>
      <c r="N36" s="272">
        <v>0</v>
      </c>
      <c r="O36" s="272">
        <v>1</v>
      </c>
      <c r="P36" s="272">
        <v>0</v>
      </c>
      <c r="Q36" s="272">
        <v>0</v>
      </c>
      <c r="R36" s="272">
        <v>1</v>
      </c>
      <c r="S36" s="272">
        <v>0</v>
      </c>
      <c r="T36" s="272">
        <v>0</v>
      </c>
      <c r="U36" s="272">
        <v>0</v>
      </c>
      <c r="V36" s="272">
        <v>1</v>
      </c>
      <c r="W36" s="272">
        <v>0</v>
      </c>
      <c r="X36" s="352"/>
      <c r="Y36" s="134"/>
      <c r="Z36" s="134"/>
      <c r="AA36" s="134"/>
    </row>
    <row r="37" spans="1:27" s="132" customFormat="1" ht="17.25" customHeight="1">
      <c r="A37" s="285" t="s">
        <v>425</v>
      </c>
      <c r="B37" s="276" t="s">
        <v>215</v>
      </c>
      <c r="C37" s="281">
        <v>1</v>
      </c>
      <c r="D37" s="281"/>
      <c r="E37" s="272">
        <v>1</v>
      </c>
      <c r="F37" s="281"/>
      <c r="G37" s="282">
        <v>1</v>
      </c>
      <c r="H37" s="272">
        <v>1</v>
      </c>
      <c r="I37" s="281"/>
      <c r="J37" s="281"/>
      <c r="K37" s="281"/>
      <c r="L37" s="282"/>
      <c r="M37" s="282"/>
      <c r="N37" s="281"/>
      <c r="O37" s="282">
        <v>1</v>
      </c>
      <c r="P37" s="282"/>
      <c r="Q37" s="280"/>
      <c r="R37" s="281">
        <v>1</v>
      </c>
      <c r="S37" s="282"/>
      <c r="T37" s="282"/>
      <c r="U37" s="282"/>
      <c r="V37" s="282">
        <v>1</v>
      </c>
      <c r="W37" s="282"/>
      <c r="X37" s="352"/>
      <c r="Y37" s="134"/>
      <c r="Z37" s="134"/>
      <c r="AA37" s="134"/>
    </row>
    <row r="38" spans="1:24" s="130" customFormat="1" ht="17.25" customHeight="1">
      <c r="A38" s="285" t="s">
        <v>426</v>
      </c>
      <c r="B38" s="276" t="s">
        <v>216</v>
      </c>
      <c r="C38" s="281"/>
      <c r="D38" s="281"/>
      <c r="E38" s="272">
        <v>0</v>
      </c>
      <c r="F38" s="281"/>
      <c r="G38" s="282"/>
      <c r="H38" s="272">
        <v>0</v>
      </c>
      <c r="I38" s="281"/>
      <c r="J38" s="281"/>
      <c r="K38" s="281"/>
      <c r="L38" s="282"/>
      <c r="M38" s="282"/>
      <c r="N38" s="281"/>
      <c r="O38" s="282"/>
      <c r="P38" s="282"/>
      <c r="Q38" s="280"/>
      <c r="R38" s="281">
        <v>0</v>
      </c>
      <c r="S38" s="282"/>
      <c r="T38" s="282"/>
      <c r="U38" s="282"/>
      <c r="V38" s="282"/>
      <c r="W38" s="282"/>
      <c r="X38" s="354"/>
    </row>
    <row r="39" spans="1:27" s="132" customFormat="1" ht="17.25" customHeight="1">
      <c r="A39" s="275" t="s">
        <v>27</v>
      </c>
      <c r="B39" s="395" t="s">
        <v>349</v>
      </c>
      <c r="C39" s="272">
        <v>1</v>
      </c>
      <c r="D39" s="272">
        <v>0</v>
      </c>
      <c r="E39" s="272">
        <v>1</v>
      </c>
      <c r="F39" s="272">
        <v>0</v>
      </c>
      <c r="G39" s="272">
        <v>1</v>
      </c>
      <c r="H39" s="272">
        <v>1</v>
      </c>
      <c r="I39" s="272">
        <v>0</v>
      </c>
      <c r="J39" s="272">
        <v>0</v>
      </c>
      <c r="K39" s="272">
        <v>0</v>
      </c>
      <c r="L39" s="272">
        <v>1</v>
      </c>
      <c r="M39" s="272">
        <v>0</v>
      </c>
      <c r="N39" s="272">
        <v>0</v>
      </c>
      <c r="O39" s="272">
        <v>0</v>
      </c>
      <c r="P39" s="272">
        <v>0</v>
      </c>
      <c r="Q39" s="272">
        <v>0</v>
      </c>
      <c r="R39" s="272">
        <v>1</v>
      </c>
      <c r="S39" s="272">
        <v>0</v>
      </c>
      <c r="T39" s="272">
        <v>0</v>
      </c>
      <c r="U39" s="272">
        <v>0</v>
      </c>
      <c r="V39" s="272">
        <v>1</v>
      </c>
      <c r="W39" s="272">
        <v>0</v>
      </c>
      <c r="X39" s="352"/>
      <c r="Y39" s="134"/>
      <c r="Z39" s="134"/>
      <c r="AA39" s="134"/>
    </row>
    <row r="40" spans="1:27" s="132" customFormat="1" ht="17.25" customHeight="1">
      <c r="A40" s="275" t="s">
        <v>427</v>
      </c>
      <c r="B40" s="276" t="s">
        <v>215</v>
      </c>
      <c r="C40" s="281">
        <v>1</v>
      </c>
      <c r="D40" s="281"/>
      <c r="E40" s="272">
        <v>1</v>
      </c>
      <c r="F40" s="281"/>
      <c r="G40" s="282">
        <v>1</v>
      </c>
      <c r="H40" s="272">
        <v>1</v>
      </c>
      <c r="I40" s="281"/>
      <c r="J40" s="281"/>
      <c r="K40" s="281"/>
      <c r="L40" s="282">
        <v>1</v>
      </c>
      <c r="M40" s="282"/>
      <c r="N40" s="281"/>
      <c r="O40" s="282"/>
      <c r="P40" s="282"/>
      <c r="Q40" s="280"/>
      <c r="R40" s="281">
        <v>1</v>
      </c>
      <c r="S40" s="282"/>
      <c r="T40" s="282"/>
      <c r="U40" s="282"/>
      <c r="V40" s="282">
        <v>1</v>
      </c>
      <c r="W40" s="282"/>
      <c r="X40" s="352"/>
      <c r="Y40" s="134"/>
      <c r="Z40" s="134"/>
      <c r="AA40" s="134"/>
    </row>
    <row r="41" spans="1:27" s="130" customFormat="1" ht="17.25" customHeight="1">
      <c r="A41" s="275" t="s">
        <v>428</v>
      </c>
      <c r="B41" s="276" t="s">
        <v>216</v>
      </c>
      <c r="C41" s="281"/>
      <c r="D41" s="281"/>
      <c r="E41" s="272">
        <v>0</v>
      </c>
      <c r="F41" s="281"/>
      <c r="G41" s="282"/>
      <c r="H41" s="272">
        <v>0</v>
      </c>
      <c r="I41" s="281"/>
      <c r="J41" s="281"/>
      <c r="K41" s="281"/>
      <c r="L41" s="282"/>
      <c r="M41" s="282"/>
      <c r="N41" s="281"/>
      <c r="O41" s="282"/>
      <c r="P41" s="282"/>
      <c r="Q41" s="280"/>
      <c r="R41" s="281">
        <v>0</v>
      </c>
      <c r="S41" s="282"/>
      <c r="T41" s="282"/>
      <c r="U41" s="282"/>
      <c r="V41" s="282"/>
      <c r="W41" s="282"/>
      <c r="X41" s="353"/>
      <c r="Y41" s="284"/>
      <c r="Z41" s="284"/>
      <c r="AA41" s="284"/>
    </row>
    <row r="42" spans="1:27" s="132" customFormat="1" ht="17.25" customHeight="1">
      <c r="A42" s="394" t="s">
        <v>29</v>
      </c>
      <c r="B42" s="395" t="s">
        <v>351</v>
      </c>
      <c r="C42" s="272">
        <v>0</v>
      </c>
      <c r="D42" s="272">
        <v>0</v>
      </c>
      <c r="E42" s="272">
        <v>0</v>
      </c>
      <c r="F42" s="272">
        <v>0</v>
      </c>
      <c r="G42" s="272">
        <v>0</v>
      </c>
      <c r="H42" s="272">
        <v>0</v>
      </c>
      <c r="I42" s="272">
        <v>0</v>
      </c>
      <c r="J42" s="272">
        <v>0</v>
      </c>
      <c r="K42" s="272">
        <v>0</v>
      </c>
      <c r="L42" s="272">
        <v>0</v>
      </c>
      <c r="M42" s="272">
        <v>0</v>
      </c>
      <c r="N42" s="272">
        <v>0</v>
      </c>
      <c r="O42" s="272">
        <v>0</v>
      </c>
      <c r="P42" s="272">
        <v>0</v>
      </c>
      <c r="Q42" s="272">
        <v>0</v>
      </c>
      <c r="R42" s="272">
        <v>0</v>
      </c>
      <c r="S42" s="272">
        <v>0</v>
      </c>
      <c r="T42" s="272">
        <v>0</v>
      </c>
      <c r="U42" s="272">
        <v>0</v>
      </c>
      <c r="V42" s="272">
        <v>0</v>
      </c>
      <c r="W42" s="272">
        <v>0</v>
      </c>
      <c r="X42" s="352"/>
      <c r="Y42" s="134"/>
      <c r="Z42" s="134"/>
      <c r="AA42" s="134"/>
    </row>
    <row r="43" spans="1:27" s="132" customFormat="1" ht="17.25" customHeight="1">
      <c r="A43" s="285" t="s">
        <v>429</v>
      </c>
      <c r="B43" s="276" t="s">
        <v>215</v>
      </c>
      <c r="C43" s="281"/>
      <c r="D43" s="281"/>
      <c r="E43" s="272"/>
      <c r="F43" s="281"/>
      <c r="G43" s="282"/>
      <c r="H43" s="272">
        <v>0</v>
      </c>
      <c r="I43" s="281"/>
      <c r="J43" s="281"/>
      <c r="K43" s="281"/>
      <c r="L43" s="282"/>
      <c r="M43" s="282"/>
      <c r="N43" s="281"/>
      <c r="O43" s="282"/>
      <c r="P43" s="282"/>
      <c r="Q43" s="280"/>
      <c r="R43" s="281">
        <v>0</v>
      </c>
      <c r="S43" s="282"/>
      <c r="T43" s="282"/>
      <c r="U43" s="282"/>
      <c r="V43" s="282"/>
      <c r="W43" s="282"/>
      <c r="X43" s="352"/>
      <c r="Y43" s="134"/>
      <c r="Z43" s="134"/>
      <c r="AA43" s="134"/>
    </row>
    <row r="44" spans="1:24" s="130" customFormat="1" ht="17.25" customHeight="1">
      <c r="A44" s="285" t="s">
        <v>430</v>
      </c>
      <c r="B44" s="276" t="s">
        <v>216</v>
      </c>
      <c r="C44" s="281"/>
      <c r="D44" s="281"/>
      <c r="E44" s="272">
        <v>0</v>
      </c>
      <c r="F44" s="281"/>
      <c r="G44" s="282"/>
      <c r="H44" s="272">
        <v>0</v>
      </c>
      <c r="I44" s="281"/>
      <c r="J44" s="281"/>
      <c r="K44" s="281"/>
      <c r="L44" s="282"/>
      <c r="M44" s="282"/>
      <c r="N44" s="281"/>
      <c r="O44" s="282"/>
      <c r="P44" s="282"/>
      <c r="Q44" s="280"/>
      <c r="R44" s="281">
        <v>0</v>
      </c>
      <c r="S44" s="282"/>
      <c r="T44" s="282"/>
      <c r="U44" s="282"/>
      <c r="V44" s="282"/>
      <c r="W44" s="282"/>
      <c r="X44" s="354"/>
    </row>
    <row r="45" spans="1:27" s="132" customFormat="1" ht="17.25" customHeight="1">
      <c r="A45" s="275" t="s">
        <v>30</v>
      </c>
      <c r="B45" s="395" t="s">
        <v>353</v>
      </c>
      <c r="C45" s="272">
        <v>0</v>
      </c>
      <c r="D45" s="272">
        <v>0</v>
      </c>
      <c r="E45" s="272">
        <v>0</v>
      </c>
      <c r="F45" s="272">
        <v>0</v>
      </c>
      <c r="G45" s="272">
        <v>0</v>
      </c>
      <c r="H45" s="272">
        <v>0</v>
      </c>
      <c r="I45" s="272">
        <v>0</v>
      </c>
      <c r="J45" s="272">
        <v>0</v>
      </c>
      <c r="K45" s="272">
        <v>0</v>
      </c>
      <c r="L45" s="272">
        <v>0</v>
      </c>
      <c r="M45" s="272">
        <v>0</v>
      </c>
      <c r="N45" s="272">
        <v>0</v>
      </c>
      <c r="O45" s="272">
        <v>0</v>
      </c>
      <c r="P45" s="272">
        <v>0</v>
      </c>
      <c r="Q45" s="272">
        <v>0</v>
      </c>
      <c r="R45" s="272">
        <v>0</v>
      </c>
      <c r="S45" s="272">
        <v>0</v>
      </c>
      <c r="T45" s="272">
        <v>0</v>
      </c>
      <c r="U45" s="272">
        <v>0</v>
      </c>
      <c r="V45" s="272">
        <v>0</v>
      </c>
      <c r="W45" s="272">
        <v>0</v>
      </c>
      <c r="X45" s="352"/>
      <c r="Y45" s="134"/>
      <c r="Z45" s="134"/>
      <c r="AA45" s="134"/>
    </row>
    <row r="46" spans="1:27" s="132" customFormat="1" ht="17.25" customHeight="1">
      <c r="A46" s="275" t="s">
        <v>431</v>
      </c>
      <c r="B46" s="276" t="s">
        <v>215</v>
      </c>
      <c r="C46" s="281"/>
      <c r="D46" s="281"/>
      <c r="E46" s="272"/>
      <c r="F46" s="281"/>
      <c r="G46" s="282"/>
      <c r="H46" s="272">
        <v>0</v>
      </c>
      <c r="I46" s="281"/>
      <c r="J46" s="281"/>
      <c r="K46" s="281"/>
      <c r="L46" s="282"/>
      <c r="M46" s="282"/>
      <c r="N46" s="281"/>
      <c r="O46" s="282"/>
      <c r="P46" s="282"/>
      <c r="Q46" s="280"/>
      <c r="R46" s="281">
        <v>0</v>
      </c>
      <c r="S46" s="282"/>
      <c r="T46" s="282"/>
      <c r="U46" s="282"/>
      <c r="V46" s="282"/>
      <c r="W46" s="282"/>
      <c r="X46" s="352"/>
      <c r="Y46" s="134"/>
      <c r="Z46" s="134"/>
      <c r="AA46" s="134"/>
    </row>
    <row r="47" spans="1:27" s="130" customFormat="1" ht="17.25" customHeight="1">
      <c r="A47" s="275" t="s">
        <v>432</v>
      </c>
      <c r="B47" s="276" t="s">
        <v>216</v>
      </c>
      <c r="C47" s="281"/>
      <c r="D47" s="281"/>
      <c r="E47" s="272">
        <v>0</v>
      </c>
      <c r="F47" s="281"/>
      <c r="G47" s="282"/>
      <c r="H47" s="272">
        <v>0</v>
      </c>
      <c r="I47" s="281"/>
      <c r="J47" s="281"/>
      <c r="K47" s="281"/>
      <c r="L47" s="282"/>
      <c r="M47" s="282"/>
      <c r="N47" s="281"/>
      <c r="O47" s="282"/>
      <c r="P47" s="282"/>
      <c r="Q47" s="280"/>
      <c r="R47" s="281">
        <v>0</v>
      </c>
      <c r="S47" s="282"/>
      <c r="T47" s="282"/>
      <c r="U47" s="282"/>
      <c r="V47" s="282"/>
      <c r="W47" s="282"/>
      <c r="X47" s="353"/>
      <c r="Y47" s="284"/>
      <c r="Z47" s="284"/>
      <c r="AA47" s="284"/>
    </row>
    <row r="48" spans="1:27" s="132" customFormat="1" ht="17.25" customHeight="1">
      <c r="A48" s="394" t="s">
        <v>104</v>
      </c>
      <c r="B48" s="395" t="s">
        <v>355</v>
      </c>
      <c r="C48" s="272">
        <v>0</v>
      </c>
      <c r="D48" s="272">
        <v>0</v>
      </c>
      <c r="E48" s="272">
        <v>0</v>
      </c>
      <c r="F48" s="272">
        <v>0</v>
      </c>
      <c r="G48" s="272">
        <v>0</v>
      </c>
      <c r="H48" s="272">
        <v>0</v>
      </c>
      <c r="I48" s="272">
        <v>0</v>
      </c>
      <c r="J48" s="272">
        <v>0</v>
      </c>
      <c r="K48" s="272">
        <v>0</v>
      </c>
      <c r="L48" s="272">
        <v>0</v>
      </c>
      <c r="M48" s="272">
        <v>0</v>
      </c>
      <c r="N48" s="272">
        <v>0</v>
      </c>
      <c r="O48" s="272">
        <v>0</v>
      </c>
      <c r="P48" s="272">
        <v>0</v>
      </c>
      <c r="Q48" s="272">
        <v>0</v>
      </c>
      <c r="R48" s="272">
        <v>0</v>
      </c>
      <c r="S48" s="272">
        <v>0</v>
      </c>
      <c r="T48" s="272">
        <v>0</v>
      </c>
      <c r="U48" s="272">
        <v>0</v>
      </c>
      <c r="V48" s="272">
        <v>0</v>
      </c>
      <c r="W48" s="272">
        <v>0</v>
      </c>
      <c r="X48" s="352"/>
      <c r="Y48" s="134"/>
      <c r="Z48" s="134"/>
      <c r="AA48" s="134"/>
    </row>
    <row r="49" spans="1:27" s="132" customFormat="1" ht="17.25" customHeight="1">
      <c r="A49" s="285" t="s">
        <v>433</v>
      </c>
      <c r="B49" s="276" t="s">
        <v>215</v>
      </c>
      <c r="C49" s="281"/>
      <c r="D49" s="281"/>
      <c r="E49" s="272"/>
      <c r="F49" s="281"/>
      <c r="G49" s="282"/>
      <c r="H49" s="272">
        <v>0</v>
      </c>
      <c r="I49" s="281"/>
      <c r="J49" s="281"/>
      <c r="K49" s="281"/>
      <c r="L49" s="282"/>
      <c r="M49" s="282"/>
      <c r="N49" s="281"/>
      <c r="O49" s="282"/>
      <c r="P49" s="282"/>
      <c r="Q49" s="280"/>
      <c r="R49" s="281">
        <v>0</v>
      </c>
      <c r="S49" s="282"/>
      <c r="T49" s="282"/>
      <c r="U49" s="282"/>
      <c r="V49" s="282"/>
      <c r="W49" s="282"/>
      <c r="X49" s="352"/>
      <c r="Y49" s="134"/>
      <c r="Z49" s="134"/>
      <c r="AA49" s="134"/>
    </row>
    <row r="50" spans="1:24" s="130" customFormat="1" ht="17.25" customHeight="1">
      <c r="A50" s="285" t="s">
        <v>434</v>
      </c>
      <c r="B50" s="276" t="s">
        <v>216</v>
      </c>
      <c r="C50" s="281"/>
      <c r="D50" s="281"/>
      <c r="E50" s="272">
        <v>0</v>
      </c>
      <c r="F50" s="281"/>
      <c r="G50" s="282"/>
      <c r="H50" s="272">
        <v>0</v>
      </c>
      <c r="I50" s="281"/>
      <c r="J50" s="281"/>
      <c r="K50" s="281"/>
      <c r="L50" s="282"/>
      <c r="M50" s="282"/>
      <c r="N50" s="281"/>
      <c r="O50" s="282"/>
      <c r="P50" s="282"/>
      <c r="Q50" s="280"/>
      <c r="R50" s="281">
        <v>0</v>
      </c>
      <c r="S50" s="282"/>
      <c r="T50" s="282"/>
      <c r="U50" s="282"/>
      <c r="V50" s="282"/>
      <c r="W50" s="282"/>
      <c r="X50" s="354"/>
    </row>
    <row r="51" spans="1:24" s="130" customFormat="1" ht="12" customHeight="1">
      <c r="A51" s="286"/>
      <c r="B51" s="287"/>
      <c r="C51" s="288"/>
      <c r="D51" s="288"/>
      <c r="E51" s="288"/>
      <c r="F51" s="288"/>
      <c r="G51" s="289"/>
      <c r="H51" s="288"/>
      <c r="I51" s="288"/>
      <c r="J51" s="288"/>
      <c r="K51" s="288"/>
      <c r="L51" s="289"/>
      <c r="M51" s="289"/>
      <c r="N51" s="288"/>
      <c r="O51" s="289"/>
      <c r="P51" s="289"/>
      <c r="Q51" s="289"/>
      <c r="R51" s="288"/>
      <c r="S51" s="289"/>
      <c r="T51" s="289"/>
      <c r="U51" s="289"/>
      <c r="V51" s="289"/>
      <c r="W51" s="289"/>
      <c r="X51" s="354"/>
    </row>
    <row r="52" spans="1:24" s="7" customFormat="1" ht="18" customHeight="1">
      <c r="A52" s="291"/>
      <c r="B52" s="762" t="str">
        <f>TT!C7</f>
        <v>Đồng Tháp, ngày 05 tháng 01 năm 2021</v>
      </c>
      <c r="C52" s="762"/>
      <c r="D52" s="762"/>
      <c r="E52" s="762"/>
      <c r="F52" s="762"/>
      <c r="G52" s="762"/>
      <c r="H52" s="222"/>
      <c r="I52" s="222"/>
      <c r="J52" s="222"/>
      <c r="K52" s="292"/>
      <c r="L52" s="293"/>
      <c r="M52" s="293"/>
      <c r="N52" s="292"/>
      <c r="O52" s="293"/>
      <c r="P52" s="763" t="str">
        <f>B52</f>
        <v>Đồng Tháp, ngày 05 tháng 01 năm 2021</v>
      </c>
      <c r="Q52" s="763"/>
      <c r="R52" s="763"/>
      <c r="S52" s="763"/>
      <c r="T52" s="763"/>
      <c r="U52" s="763"/>
      <c r="V52" s="763"/>
      <c r="W52" s="294"/>
      <c r="X52" s="350"/>
    </row>
    <row r="53" spans="1:23" ht="35.25" customHeight="1">
      <c r="A53" s="91"/>
      <c r="B53" s="751" t="s">
        <v>286</v>
      </c>
      <c r="C53" s="751"/>
      <c r="D53" s="751"/>
      <c r="E53" s="751"/>
      <c r="F53" s="751"/>
      <c r="G53" s="751"/>
      <c r="H53" s="165"/>
      <c r="I53" s="165"/>
      <c r="J53" s="165"/>
      <c r="K53" s="171"/>
      <c r="L53" s="171"/>
      <c r="M53" s="171"/>
      <c r="N53" s="171"/>
      <c r="O53" s="168"/>
      <c r="P53" s="764" t="str">
        <f>TT!C5</f>
        <v>KT. CỤC TRƯỞNG
PHÓ CỤC TRƯỞNG</v>
      </c>
      <c r="Q53" s="764"/>
      <c r="R53" s="764"/>
      <c r="S53" s="764"/>
      <c r="T53" s="764"/>
      <c r="U53" s="764"/>
      <c r="V53" s="764"/>
      <c r="W53" s="168"/>
    </row>
    <row r="54" spans="2:22" ht="18" customHeight="1">
      <c r="B54" s="295"/>
      <c r="C54" s="295"/>
      <c r="D54" s="158"/>
      <c r="E54" s="158"/>
      <c r="F54" s="158"/>
      <c r="G54" s="295"/>
      <c r="H54" s="295"/>
      <c r="I54" s="295"/>
      <c r="J54" s="295"/>
      <c r="K54" s="158"/>
      <c r="L54" s="158"/>
      <c r="M54" s="158"/>
      <c r="N54" s="158"/>
      <c r="O54" s="158"/>
      <c r="P54" s="296"/>
      <c r="Q54" s="296"/>
      <c r="R54" s="296"/>
      <c r="S54" s="296"/>
      <c r="T54" s="296"/>
      <c r="U54" s="296"/>
      <c r="V54" s="296"/>
    </row>
    <row r="55" spans="2:22" ht="28.5" customHeight="1">
      <c r="B55" s="295"/>
      <c r="C55" s="295"/>
      <c r="D55" s="158"/>
      <c r="E55" s="158"/>
      <c r="F55" s="158"/>
      <c r="G55" s="295"/>
      <c r="H55" s="295"/>
      <c r="I55" s="295"/>
      <c r="J55" s="295"/>
      <c r="K55" s="158"/>
      <c r="L55" s="158"/>
      <c r="M55" s="158"/>
      <c r="N55" s="158"/>
      <c r="O55" s="158"/>
      <c r="P55" s="296"/>
      <c r="Q55" s="296"/>
      <c r="R55" s="296"/>
      <c r="S55" s="296"/>
      <c r="T55" s="296"/>
      <c r="U55" s="296"/>
      <c r="V55" s="296"/>
    </row>
    <row r="56" spans="2:22" ht="18" customHeight="1">
      <c r="B56" s="295"/>
      <c r="C56" s="295"/>
      <c r="D56" s="158"/>
      <c r="E56" s="158"/>
      <c r="F56" s="158"/>
      <c r="G56" s="295"/>
      <c r="H56" s="295"/>
      <c r="I56" s="295"/>
      <c r="J56" s="295"/>
      <c r="K56" s="158"/>
      <c r="L56" s="158"/>
      <c r="M56" s="158"/>
      <c r="N56" s="158"/>
      <c r="O56" s="158"/>
      <c r="P56" s="296"/>
      <c r="Q56" s="296"/>
      <c r="R56" s="296"/>
      <c r="S56" s="296"/>
      <c r="T56" s="296"/>
      <c r="U56" s="296"/>
      <c r="V56" s="296"/>
    </row>
    <row r="57" spans="2:22" ht="18" customHeight="1">
      <c r="B57" s="756" t="str">
        <f>TT!C6</f>
        <v>Nguyễn Chí Hòa</v>
      </c>
      <c r="C57" s="756"/>
      <c r="D57" s="756"/>
      <c r="E57" s="756"/>
      <c r="F57" s="756"/>
      <c r="G57" s="756"/>
      <c r="H57" s="165"/>
      <c r="I57" s="165"/>
      <c r="J57" s="165"/>
      <c r="K57" s="158"/>
      <c r="L57" s="158"/>
      <c r="M57" s="158"/>
      <c r="N57" s="158"/>
      <c r="O57" s="158"/>
      <c r="P57" s="757" t="str">
        <f>TT!C3</f>
        <v>Vũ Quang Hiện</v>
      </c>
      <c r="Q57" s="757"/>
      <c r="R57" s="757"/>
      <c r="S57" s="757"/>
      <c r="T57" s="757"/>
      <c r="U57" s="757"/>
      <c r="V57" s="757"/>
    </row>
    <row r="59" spans="18:23" ht="15.75">
      <c r="R59" s="355"/>
      <c r="S59" s="355"/>
      <c r="T59" s="355"/>
      <c r="U59" s="355"/>
      <c r="V59" s="355"/>
      <c r="W59" s="355"/>
    </row>
  </sheetData>
  <sheetProtection formatCells="0" formatColumns="0" formatRows="0" insertRows="0" deleteRows="0"/>
  <mergeCells count="36">
    <mergeCell ref="A1:E1"/>
    <mergeCell ref="F1:Q1"/>
    <mergeCell ref="R1:W1"/>
    <mergeCell ref="R2:W2"/>
    <mergeCell ref="A3:A7"/>
    <mergeCell ref="B3:B7"/>
    <mergeCell ref="C3:C7"/>
    <mergeCell ref="D3:D7"/>
    <mergeCell ref="E3:Q3"/>
    <mergeCell ref="R3:W3"/>
    <mergeCell ref="E4:G5"/>
    <mergeCell ref="H4:Q4"/>
    <mergeCell ref="R4:R7"/>
    <mergeCell ref="S4:W4"/>
    <mergeCell ref="H5:H7"/>
    <mergeCell ref="I5:P5"/>
    <mergeCell ref="Q5:Q7"/>
    <mergeCell ref="S5:S7"/>
    <mergeCell ref="T5:T7"/>
    <mergeCell ref="U5:U7"/>
    <mergeCell ref="V5:V7"/>
    <mergeCell ref="W5:W7"/>
    <mergeCell ref="E6:E7"/>
    <mergeCell ref="F6:G6"/>
    <mergeCell ref="I6:K6"/>
    <mergeCell ref="L6:N6"/>
    <mergeCell ref="O6:O7"/>
    <mergeCell ref="P6:P7"/>
    <mergeCell ref="B57:G57"/>
    <mergeCell ref="P57:V57"/>
    <mergeCell ref="A9:B9"/>
    <mergeCell ref="A10:B10"/>
    <mergeCell ref="B52:G52"/>
    <mergeCell ref="P52:V52"/>
    <mergeCell ref="B53:G53"/>
    <mergeCell ref="P53:V53"/>
  </mergeCells>
  <printOptions/>
  <pageMargins left="0.33" right="0.31496062992126" top="0.42" bottom="0.39" header="0.31496062992126" footer="0.31496062992126"/>
  <pageSetup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tabColor rgb="FF0070C0"/>
  </sheetPr>
  <dimension ref="A1:U29"/>
  <sheetViews>
    <sheetView view="pageBreakPreview" zoomScale="90" zoomScaleSheetLayoutView="90" zoomScalePageLayoutView="0" workbookViewId="0" topLeftCell="A9">
      <selection activeCell="H25" sqref="H25"/>
    </sheetView>
  </sheetViews>
  <sheetFormatPr defaultColWidth="9.00390625" defaultRowHeight="15.75"/>
  <cols>
    <col min="1" max="1" width="3.875" style="403" customWidth="1"/>
    <col min="2" max="2" width="16.25390625" style="403" customWidth="1"/>
    <col min="3" max="3" width="6.50390625" style="519" customWidth="1"/>
    <col min="4" max="5" width="6.125" style="519" customWidth="1"/>
    <col min="6" max="6" width="4.75390625" style="519" customWidth="1"/>
    <col min="7" max="7" width="4.875" style="519" customWidth="1"/>
    <col min="8" max="8" width="4.75390625" style="519" bestFit="1" customWidth="1"/>
    <col min="9" max="9" width="5.375" style="519" bestFit="1" customWidth="1"/>
    <col min="10" max="10" width="6.25390625" style="519" bestFit="1" customWidth="1"/>
    <col min="11" max="11" width="6.125" style="519" customWidth="1"/>
    <col min="12" max="12" width="5.875" style="519" bestFit="1" customWidth="1"/>
    <col min="13" max="13" width="6.125" style="519" customWidth="1"/>
    <col min="14" max="14" width="5.625" style="519" customWidth="1"/>
    <col min="15" max="15" width="6.50390625" style="519" bestFit="1" customWidth="1"/>
    <col min="16" max="16" width="5.875" style="519" bestFit="1" customWidth="1"/>
    <col min="17" max="17" width="5.75390625" style="519" customWidth="1"/>
    <col min="18" max="18" width="4.25390625" style="519" customWidth="1"/>
    <col min="19" max="19" width="6.25390625" style="519" customWidth="1"/>
    <col min="20" max="20" width="5.75390625" style="519" customWidth="1"/>
    <col min="21" max="21" width="7.75390625" style="519" customWidth="1"/>
    <col min="22" max="16384" width="9.00390625" style="403" customWidth="1"/>
  </cols>
  <sheetData>
    <row r="1" spans="1:21" ht="67.5" customHeight="1">
      <c r="A1" s="625" t="s">
        <v>328</v>
      </c>
      <c r="B1" s="625"/>
      <c r="C1" s="625"/>
      <c r="D1" s="625"/>
      <c r="E1" s="625"/>
      <c r="F1" s="558" t="s">
        <v>458</v>
      </c>
      <c r="G1" s="558"/>
      <c r="H1" s="558"/>
      <c r="I1" s="558"/>
      <c r="J1" s="558"/>
      <c r="K1" s="558"/>
      <c r="L1" s="558"/>
      <c r="M1" s="558"/>
      <c r="N1" s="558"/>
      <c r="O1" s="558"/>
      <c r="P1" s="558"/>
      <c r="Q1" s="606" t="str">
        <f>'[1]TT'!C2</f>
        <v>Đơn vị  báo cáo: 
Cục THADS tỉnh Đồng Tháp
Đơn vị nhận báo cáo:
Tổng Cục THADS</v>
      </c>
      <c r="R1" s="606"/>
      <c r="S1" s="606"/>
      <c r="T1" s="606"/>
      <c r="U1" s="606"/>
    </row>
    <row r="2" spans="17:21" ht="15.75" customHeight="1">
      <c r="Q2" s="778" t="s">
        <v>217</v>
      </c>
      <c r="R2" s="778"/>
      <c r="S2" s="778"/>
      <c r="T2" s="778"/>
      <c r="U2" s="778"/>
    </row>
    <row r="3" spans="1:21" ht="18.75" customHeight="1">
      <c r="A3" s="786" t="s">
        <v>136</v>
      </c>
      <c r="B3" s="786" t="s">
        <v>157</v>
      </c>
      <c r="C3" s="788" t="s">
        <v>218</v>
      </c>
      <c r="D3" s="788"/>
      <c r="E3" s="788"/>
      <c r="F3" s="788" t="s">
        <v>219</v>
      </c>
      <c r="G3" s="788"/>
      <c r="H3" s="788"/>
      <c r="I3" s="788" t="s">
        <v>220</v>
      </c>
      <c r="J3" s="788"/>
      <c r="K3" s="788"/>
      <c r="L3" s="788" t="s">
        <v>221</v>
      </c>
      <c r="M3" s="788"/>
      <c r="N3" s="788"/>
      <c r="O3" s="788"/>
      <c r="P3" s="788"/>
      <c r="Q3" s="788"/>
      <c r="R3" s="788"/>
      <c r="S3" s="788" t="s">
        <v>222</v>
      </c>
      <c r="T3" s="788"/>
      <c r="U3" s="788"/>
    </row>
    <row r="4" spans="1:21" ht="18.75" customHeight="1">
      <c r="A4" s="789"/>
      <c r="B4" s="789"/>
      <c r="C4" s="788"/>
      <c r="D4" s="788"/>
      <c r="E4" s="788"/>
      <c r="F4" s="788"/>
      <c r="G4" s="788"/>
      <c r="H4" s="788"/>
      <c r="I4" s="788"/>
      <c r="J4" s="788"/>
      <c r="K4" s="788"/>
      <c r="L4" s="788" t="s">
        <v>223</v>
      </c>
      <c r="M4" s="788"/>
      <c r="N4" s="788"/>
      <c r="O4" s="788"/>
      <c r="P4" s="788" t="s">
        <v>224</v>
      </c>
      <c r="Q4" s="788"/>
      <c r="R4" s="788"/>
      <c r="S4" s="788"/>
      <c r="T4" s="788"/>
      <c r="U4" s="788"/>
    </row>
    <row r="5" spans="1:21" ht="18.75" customHeight="1">
      <c r="A5" s="789"/>
      <c r="B5" s="789"/>
      <c r="C5" s="788"/>
      <c r="D5" s="788"/>
      <c r="E5" s="788"/>
      <c r="F5" s="788"/>
      <c r="G5" s="788"/>
      <c r="H5" s="788"/>
      <c r="I5" s="788"/>
      <c r="J5" s="788"/>
      <c r="K5" s="788"/>
      <c r="L5" s="786" t="s">
        <v>12</v>
      </c>
      <c r="M5" s="788" t="s">
        <v>4</v>
      </c>
      <c r="N5" s="788"/>
      <c r="O5" s="788"/>
      <c r="P5" s="786" t="s">
        <v>12</v>
      </c>
      <c r="Q5" s="788" t="s">
        <v>4</v>
      </c>
      <c r="R5" s="788"/>
      <c r="S5" s="788"/>
      <c r="T5" s="788"/>
      <c r="U5" s="788"/>
    </row>
    <row r="6" spans="1:21" ht="32.25" customHeight="1">
      <c r="A6" s="789"/>
      <c r="B6" s="789"/>
      <c r="C6" s="786" t="s">
        <v>225</v>
      </c>
      <c r="D6" s="786" t="s">
        <v>226</v>
      </c>
      <c r="E6" s="786" t="s">
        <v>227</v>
      </c>
      <c r="F6" s="786" t="s">
        <v>228</v>
      </c>
      <c r="G6" s="786" t="s">
        <v>226</v>
      </c>
      <c r="H6" s="786" t="s">
        <v>227</v>
      </c>
      <c r="I6" s="786" t="s">
        <v>225</v>
      </c>
      <c r="J6" s="786" t="s">
        <v>226</v>
      </c>
      <c r="K6" s="786" t="s">
        <v>227</v>
      </c>
      <c r="L6" s="789"/>
      <c r="M6" s="786" t="s">
        <v>215</v>
      </c>
      <c r="N6" s="786" t="s">
        <v>216</v>
      </c>
      <c r="O6" s="786" t="s">
        <v>229</v>
      </c>
      <c r="P6" s="789"/>
      <c r="Q6" s="786" t="s">
        <v>230</v>
      </c>
      <c r="R6" s="786" t="s">
        <v>231</v>
      </c>
      <c r="S6" s="786" t="s">
        <v>12</v>
      </c>
      <c r="T6" s="786" t="s">
        <v>232</v>
      </c>
      <c r="U6" s="786" t="s">
        <v>198</v>
      </c>
    </row>
    <row r="7" spans="1:21" ht="15.75">
      <c r="A7" s="787"/>
      <c r="B7" s="787"/>
      <c r="C7" s="787"/>
      <c r="D7" s="787"/>
      <c r="E7" s="787"/>
      <c r="F7" s="787"/>
      <c r="G7" s="787"/>
      <c r="H7" s="787"/>
      <c r="I7" s="787"/>
      <c r="J7" s="787"/>
      <c r="K7" s="787"/>
      <c r="L7" s="787"/>
      <c r="M7" s="787"/>
      <c r="N7" s="787"/>
      <c r="O7" s="787"/>
      <c r="P7" s="787"/>
      <c r="Q7" s="787"/>
      <c r="R7" s="787"/>
      <c r="S7" s="787"/>
      <c r="T7" s="787"/>
      <c r="U7" s="787"/>
    </row>
    <row r="8" spans="1:21" ht="15.75">
      <c r="A8" s="785" t="s">
        <v>3</v>
      </c>
      <c r="B8" s="785"/>
      <c r="C8" s="520">
        <v>1</v>
      </c>
      <c r="D8" s="521">
        <v>2</v>
      </c>
      <c r="E8" s="521">
        <v>3</v>
      </c>
      <c r="F8" s="521">
        <v>4</v>
      </c>
      <c r="G8" s="521">
        <v>5</v>
      </c>
      <c r="H8" s="521">
        <v>6</v>
      </c>
      <c r="I8" s="521">
        <v>7</v>
      </c>
      <c r="J8" s="521">
        <v>8</v>
      </c>
      <c r="K8" s="521">
        <v>9</v>
      </c>
      <c r="L8" s="521">
        <v>10</v>
      </c>
      <c r="M8" s="521">
        <v>11</v>
      </c>
      <c r="N8" s="521">
        <v>12</v>
      </c>
      <c r="O8" s="521">
        <v>13</v>
      </c>
      <c r="P8" s="521">
        <v>14</v>
      </c>
      <c r="Q8" s="521">
        <v>15</v>
      </c>
      <c r="R8" s="521">
        <v>16</v>
      </c>
      <c r="S8" s="521">
        <v>17</v>
      </c>
      <c r="T8" s="521">
        <v>18</v>
      </c>
      <c r="U8" s="521">
        <v>19</v>
      </c>
    </row>
    <row r="9" spans="1:21" s="369" customFormat="1" ht="18.75" customHeight="1">
      <c r="A9" s="782" t="s">
        <v>12</v>
      </c>
      <c r="B9" s="782"/>
      <c r="C9" s="522">
        <v>51</v>
      </c>
      <c r="D9" s="522">
        <v>54</v>
      </c>
      <c r="E9" s="522">
        <v>50</v>
      </c>
      <c r="F9" s="522"/>
      <c r="G9" s="522"/>
      <c r="H9" s="522"/>
      <c r="I9" s="522">
        <v>34</v>
      </c>
      <c r="J9" s="522">
        <v>34</v>
      </c>
      <c r="K9" s="522">
        <v>34</v>
      </c>
      <c r="L9" s="522">
        <v>50</v>
      </c>
      <c r="M9" s="522">
        <v>9</v>
      </c>
      <c r="N9" s="522"/>
      <c r="O9" s="522">
        <v>41</v>
      </c>
      <c r="P9" s="522">
        <v>50</v>
      </c>
      <c r="Q9" s="522">
        <v>50</v>
      </c>
      <c r="R9" s="522"/>
      <c r="S9" s="522">
        <v>50</v>
      </c>
      <c r="T9" s="522">
        <v>48</v>
      </c>
      <c r="U9" s="522">
        <v>2</v>
      </c>
    </row>
    <row r="10" spans="1:21" s="369" customFormat="1" ht="16.5" customHeight="1">
      <c r="A10" s="298" t="s">
        <v>0</v>
      </c>
      <c r="B10" s="298" t="s">
        <v>251</v>
      </c>
      <c r="C10" s="367">
        <v>8</v>
      </c>
      <c r="D10" s="367">
        <v>8</v>
      </c>
      <c r="E10" s="367">
        <v>8</v>
      </c>
      <c r="F10" s="367"/>
      <c r="G10" s="367"/>
      <c r="H10" s="367"/>
      <c r="I10" s="367">
        <v>3</v>
      </c>
      <c r="J10" s="367">
        <v>3</v>
      </c>
      <c r="K10" s="367">
        <v>3</v>
      </c>
      <c r="L10" s="523">
        <v>8</v>
      </c>
      <c r="M10" s="367">
        <v>1</v>
      </c>
      <c r="N10" s="367"/>
      <c r="O10" s="367">
        <v>7</v>
      </c>
      <c r="P10" s="523">
        <v>8</v>
      </c>
      <c r="Q10" s="367">
        <v>8</v>
      </c>
      <c r="R10" s="367"/>
      <c r="S10" s="523">
        <v>8</v>
      </c>
      <c r="T10" s="367">
        <v>7</v>
      </c>
      <c r="U10" s="367">
        <v>1</v>
      </c>
    </row>
    <row r="11" spans="1:21" s="369" customFormat="1" ht="16.5" customHeight="1">
      <c r="A11" s="298" t="s">
        <v>1</v>
      </c>
      <c r="B11" s="298" t="s">
        <v>8</v>
      </c>
      <c r="C11" s="367">
        <v>43</v>
      </c>
      <c r="D11" s="367">
        <v>46</v>
      </c>
      <c r="E11" s="367">
        <v>42</v>
      </c>
      <c r="F11" s="367"/>
      <c r="G11" s="367"/>
      <c r="H11" s="367"/>
      <c r="I11" s="367">
        <v>31</v>
      </c>
      <c r="J11" s="367">
        <v>34</v>
      </c>
      <c r="K11" s="367">
        <v>31</v>
      </c>
      <c r="L11" s="367">
        <v>42</v>
      </c>
      <c r="M11" s="367">
        <v>8</v>
      </c>
      <c r="N11" s="367"/>
      <c r="O11" s="367">
        <v>34</v>
      </c>
      <c r="P11" s="367">
        <v>42</v>
      </c>
      <c r="Q11" s="367">
        <v>42</v>
      </c>
      <c r="R11" s="367"/>
      <c r="S11" s="367">
        <v>42</v>
      </c>
      <c r="T11" s="367">
        <v>41</v>
      </c>
      <c r="U11" s="367">
        <v>1</v>
      </c>
    </row>
    <row r="12" spans="1:21" s="369" customFormat="1" ht="16.5" customHeight="1">
      <c r="A12" s="298" t="s">
        <v>13</v>
      </c>
      <c r="B12" s="298" t="s">
        <v>334</v>
      </c>
      <c r="C12" s="367">
        <v>4</v>
      </c>
      <c r="D12" s="367">
        <v>4</v>
      </c>
      <c r="E12" s="367">
        <v>4</v>
      </c>
      <c r="F12" s="367"/>
      <c r="G12" s="367"/>
      <c r="H12" s="367"/>
      <c r="I12" s="367"/>
      <c r="J12" s="367"/>
      <c r="K12" s="367"/>
      <c r="L12" s="523">
        <v>4</v>
      </c>
      <c r="M12" s="367"/>
      <c r="N12" s="367"/>
      <c r="O12" s="367">
        <v>4</v>
      </c>
      <c r="P12" s="523">
        <v>4</v>
      </c>
      <c r="Q12" s="367">
        <v>4</v>
      </c>
      <c r="R12" s="367"/>
      <c r="S12" s="523">
        <v>4</v>
      </c>
      <c r="T12" s="367">
        <v>4</v>
      </c>
      <c r="U12" s="367"/>
    </row>
    <row r="13" spans="1:21" s="369" customFormat="1" ht="16.5" customHeight="1">
      <c r="A13" s="298" t="s">
        <v>14</v>
      </c>
      <c r="B13" s="524" t="e">
        <f>'08'!B18</f>
        <v>#REF!</v>
      </c>
      <c r="C13" s="367">
        <v>3</v>
      </c>
      <c r="D13" s="367">
        <v>6</v>
      </c>
      <c r="E13" s="367">
        <v>3</v>
      </c>
      <c r="F13" s="367"/>
      <c r="G13" s="367"/>
      <c r="H13" s="367"/>
      <c r="I13" s="367">
        <v>3</v>
      </c>
      <c r="J13" s="367">
        <v>6</v>
      </c>
      <c r="K13" s="367">
        <v>3</v>
      </c>
      <c r="L13" s="523">
        <v>3</v>
      </c>
      <c r="M13" s="367">
        <v>1</v>
      </c>
      <c r="N13" s="367"/>
      <c r="O13" s="367">
        <v>2</v>
      </c>
      <c r="P13" s="523">
        <v>3</v>
      </c>
      <c r="Q13" s="367">
        <v>3</v>
      </c>
      <c r="R13" s="367"/>
      <c r="S13" s="523">
        <v>3</v>
      </c>
      <c r="T13" s="367">
        <v>3</v>
      </c>
      <c r="U13" s="367"/>
    </row>
    <row r="14" spans="1:21" s="369" customFormat="1" ht="16.5" customHeight="1">
      <c r="A14" s="298" t="s">
        <v>19</v>
      </c>
      <c r="B14" s="298" t="s">
        <v>337</v>
      </c>
      <c r="C14" s="367">
        <v>1</v>
      </c>
      <c r="D14" s="367">
        <v>1</v>
      </c>
      <c r="E14" s="367">
        <v>1</v>
      </c>
      <c r="F14" s="367"/>
      <c r="G14" s="367"/>
      <c r="H14" s="367"/>
      <c r="I14" s="367">
        <v>1</v>
      </c>
      <c r="J14" s="367">
        <v>1</v>
      </c>
      <c r="K14" s="367">
        <v>1</v>
      </c>
      <c r="L14" s="523">
        <v>1</v>
      </c>
      <c r="M14" s="367"/>
      <c r="N14" s="367"/>
      <c r="O14" s="367">
        <v>1</v>
      </c>
      <c r="P14" s="523">
        <v>1</v>
      </c>
      <c r="Q14" s="367">
        <v>1</v>
      </c>
      <c r="R14" s="367"/>
      <c r="S14" s="523">
        <v>1</v>
      </c>
      <c r="T14" s="367">
        <v>1</v>
      </c>
      <c r="U14" s="367"/>
    </row>
    <row r="15" spans="1:21" s="369" customFormat="1" ht="16.5" customHeight="1">
      <c r="A15" s="298" t="s">
        <v>22</v>
      </c>
      <c r="B15" s="298" t="s">
        <v>339</v>
      </c>
      <c r="C15" s="367">
        <v>5</v>
      </c>
      <c r="D15" s="367">
        <v>5</v>
      </c>
      <c r="E15" s="367">
        <v>5</v>
      </c>
      <c r="F15" s="367"/>
      <c r="G15" s="367"/>
      <c r="H15" s="367"/>
      <c r="I15" s="367">
        <v>5</v>
      </c>
      <c r="J15" s="367">
        <v>5</v>
      </c>
      <c r="K15" s="367">
        <v>5</v>
      </c>
      <c r="L15" s="523">
        <v>5</v>
      </c>
      <c r="M15" s="367">
        <v>1</v>
      </c>
      <c r="N15" s="367"/>
      <c r="O15" s="367">
        <v>4</v>
      </c>
      <c r="P15" s="523">
        <v>5</v>
      </c>
      <c r="Q15" s="367">
        <v>5</v>
      </c>
      <c r="R15" s="367"/>
      <c r="S15" s="523">
        <v>5</v>
      </c>
      <c r="T15" s="367">
        <v>5</v>
      </c>
      <c r="U15" s="367"/>
    </row>
    <row r="16" spans="1:21" s="369" customFormat="1" ht="16.5" customHeight="1">
      <c r="A16" s="298" t="s">
        <v>23</v>
      </c>
      <c r="B16" s="298" t="s">
        <v>341</v>
      </c>
      <c r="C16" s="367">
        <v>2</v>
      </c>
      <c r="D16" s="367">
        <v>2</v>
      </c>
      <c r="E16" s="367">
        <v>2</v>
      </c>
      <c r="F16" s="367"/>
      <c r="G16" s="367"/>
      <c r="H16" s="367"/>
      <c r="I16" s="367">
        <v>1</v>
      </c>
      <c r="J16" s="367">
        <v>1</v>
      </c>
      <c r="K16" s="367">
        <v>1</v>
      </c>
      <c r="L16" s="523">
        <v>2</v>
      </c>
      <c r="M16" s="367"/>
      <c r="N16" s="367"/>
      <c r="O16" s="367">
        <v>2</v>
      </c>
      <c r="P16" s="523">
        <v>2</v>
      </c>
      <c r="Q16" s="367">
        <v>2</v>
      </c>
      <c r="R16" s="367"/>
      <c r="S16" s="523">
        <v>2</v>
      </c>
      <c r="T16" s="367">
        <v>2</v>
      </c>
      <c r="U16" s="367"/>
    </row>
    <row r="17" spans="1:21" s="369" customFormat="1" ht="16.5" customHeight="1">
      <c r="A17" s="298" t="s">
        <v>24</v>
      </c>
      <c r="B17" s="298" t="s">
        <v>343</v>
      </c>
      <c r="C17" s="367">
        <v>8</v>
      </c>
      <c r="D17" s="367">
        <v>8</v>
      </c>
      <c r="E17" s="367">
        <v>8</v>
      </c>
      <c r="F17" s="367"/>
      <c r="G17" s="367"/>
      <c r="H17" s="367"/>
      <c r="I17" s="367">
        <v>5</v>
      </c>
      <c r="J17" s="367">
        <v>5</v>
      </c>
      <c r="K17" s="367">
        <v>5</v>
      </c>
      <c r="L17" s="523">
        <v>8</v>
      </c>
      <c r="M17" s="367">
        <v>1</v>
      </c>
      <c r="N17" s="367"/>
      <c r="O17" s="367">
        <v>7</v>
      </c>
      <c r="P17" s="523">
        <v>8</v>
      </c>
      <c r="Q17" s="367">
        <v>8</v>
      </c>
      <c r="R17" s="367"/>
      <c r="S17" s="523">
        <v>8</v>
      </c>
      <c r="T17" s="367">
        <v>8</v>
      </c>
      <c r="U17" s="367"/>
    </row>
    <row r="18" spans="1:21" s="369" customFormat="1" ht="16.5" customHeight="1">
      <c r="A18" s="298" t="s">
        <v>25</v>
      </c>
      <c r="B18" s="298" t="s">
        <v>345</v>
      </c>
      <c r="C18" s="367"/>
      <c r="D18" s="367"/>
      <c r="E18" s="367"/>
      <c r="F18" s="367"/>
      <c r="G18" s="367"/>
      <c r="H18" s="367"/>
      <c r="I18" s="367"/>
      <c r="J18" s="367"/>
      <c r="K18" s="367"/>
      <c r="L18" s="523"/>
      <c r="M18" s="367"/>
      <c r="N18" s="367"/>
      <c r="O18" s="367"/>
      <c r="P18" s="523"/>
      <c r="Q18" s="367"/>
      <c r="R18" s="367"/>
      <c r="S18" s="523"/>
      <c r="T18" s="367"/>
      <c r="U18" s="367"/>
    </row>
    <row r="19" spans="1:21" s="369" customFormat="1" ht="16.5" customHeight="1">
      <c r="A19" s="298" t="s">
        <v>26</v>
      </c>
      <c r="B19" s="298" t="s">
        <v>347</v>
      </c>
      <c r="C19" s="367">
        <v>3</v>
      </c>
      <c r="D19" s="367">
        <v>3</v>
      </c>
      <c r="E19" s="367">
        <v>3</v>
      </c>
      <c r="F19" s="367"/>
      <c r="G19" s="367"/>
      <c r="H19" s="367"/>
      <c r="I19" s="367">
        <v>3</v>
      </c>
      <c r="J19" s="367">
        <v>3</v>
      </c>
      <c r="K19" s="367">
        <v>3</v>
      </c>
      <c r="L19" s="523">
        <v>3</v>
      </c>
      <c r="M19" s="367">
        <v>1</v>
      </c>
      <c r="N19" s="367"/>
      <c r="O19" s="367">
        <v>2</v>
      </c>
      <c r="P19" s="523">
        <v>3</v>
      </c>
      <c r="Q19" s="367">
        <v>3</v>
      </c>
      <c r="R19" s="367"/>
      <c r="S19" s="523">
        <v>3</v>
      </c>
      <c r="T19" s="367">
        <v>3</v>
      </c>
      <c r="U19" s="367"/>
    </row>
    <row r="20" spans="1:21" s="369" customFormat="1" ht="16.5" customHeight="1">
      <c r="A20" s="298" t="s">
        <v>27</v>
      </c>
      <c r="B20" s="298" t="s">
        <v>349</v>
      </c>
      <c r="C20" s="367">
        <v>7</v>
      </c>
      <c r="D20" s="367">
        <v>7</v>
      </c>
      <c r="E20" s="367">
        <v>7</v>
      </c>
      <c r="F20" s="367"/>
      <c r="G20" s="367"/>
      <c r="H20" s="367"/>
      <c r="I20" s="367">
        <v>7</v>
      </c>
      <c r="J20" s="367">
        <v>7</v>
      </c>
      <c r="K20" s="367">
        <v>7</v>
      </c>
      <c r="L20" s="523">
        <v>7</v>
      </c>
      <c r="M20" s="367">
        <v>1</v>
      </c>
      <c r="N20" s="367"/>
      <c r="O20" s="367">
        <v>6</v>
      </c>
      <c r="P20" s="523">
        <v>7</v>
      </c>
      <c r="Q20" s="367">
        <v>7</v>
      </c>
      <c r="R20" s="367"/>
      <c r="S20" s="523">
        <v>7</v>
      </c>
      <c r="T20" s="367">
        <v>6</v>
      </c>
      <c r="U20" s="367">
        <v>1</v>
      </c>
    </row>
    <row r="21" spans="1:21" s="369" customFormat="1" ht="16.5" customHeight="1">
      <c r="A21" s="298" t="s">
        <v>29</v>
      </c>
      <c r="B21" s="298" t="s">
        <v>351</v>
      </c>
      <c r="C21" s="367">
        <v>7</v>
      </c>
      <c r="D21" s="367">
        <v>7</v>
      </c>
      <c r="E21" s="367">
        <v>6</v>
      </c>
      <c r="F21" s="367"/>
      <c r="G21" s="367"/>
      <c r="H21" s="367"/>
      <c r="I21" s="367">
        <v>3</v>
      </c>
      <c r="J21" s="367">
        <v>3</v>
      </c>
      <c r="K21" s="367">
        <v>3</v>
      </c>
      <c r="L21" s="523">
        <v>6</v>
      </c>
      <c r="M21" s="367"/>
      <c r="N21" s="367"/>
      <c r="O21" s="367">
        <v>6</v>
      </c>
      <c r="P21" s="523">
        <v>6</v>
      </c>
      <c r="Q21" s="367">
        <v>6</v>
      </c>
      <c r="R21" s="367"/>
      <c r="S21" s="523">
        <v>6</v>
      </c>
      <c r="T21" s="367">
        <v>6</v>
      </c>
      <c r="U21" s="367"/>
    </row>
    <row r="22" spans="1:21" s="369" customFormat="1" ht="16.5" customHeight="1">
      <c r="A22" s="298" t="s">
        <v>30</v>
      </c>
      <c r="B22" s="298" t="s">
        <v>353</v>
      </c>
      <c r="C22" s="367">
        <v>2</v>
      </c>
      <c r="D22" s="367">
        <v>2</v>
      </c>
      <c r="E22" s="367">
        <v>2</v>
      </c>
      <c r="F22" s="367"/>
      <c r="G22" s="367"/>
      <c r="H22" s="367"/>
      <c r="I22" s="367">
        <v>2</v>
      </c>
      <c r="J22" s="367">
        <v>2</v>
      </c>
      <c r="K22" s="367">
        <v>2</v>
      </c>
      <c r="L22" s="523">
        <v>2</v>
      </c>
      <c r="M22" s="367">
        <v>2</v>
      </c>
      <c r="N22" s="367"/>
      <c r="O22" s="367"/>
      <c r="P22" s="523">
        <v>2</v>
      </c>
      <c r="Q22" s="367">
        <v>2</v>
      </c>
      <c r="R22" s="367"/>
      <c r="S22" s="523">
        <v>2</v>
      </c>
      <c r="T22" s="367">
        <v>2</v>
      </c>
      <c r="U22" s="367"/>
    </row>
    <row r="23" spans="1:21" s="369" customFormat="1" ht="16.5" customHeight="1">
      <c r="A23" s="298" t="s">
        <v>104</v>
      </c>
      <c r="B23" s="298" t="s">
        <v>355</v>
      </c>
      <c r="C23" s="367">
        <v>1</v>
      </c>
      <c r="D23" s="367">
        <v>1</v>
      </c>
      <c r="E23" s="367">
        <v>1</v>
      </c>
      <c r="F23" s="367"/>
      <c r="G23" s="367"/>
      <c r="H23" s="367"/>
      <c r="I23" s="367">
        <v>1</v>
      </c>
      <c r="J23" s="367">
        <v>1</v>
      </c>
      <c r="K23" s="367">
        <v>1</v>
      </c>
      <c r="L23" s="523">
        <v>1</v>
      </c>
      <c r="M23" s="367">
        <v>1</v>
      </c>
      <c r="N23" s="367"/>
      <c r="O23" s="367"/>
      <c r="P23" s="523">
        <v>1</v>
      </c>
      <c r="Q23" s="367">
        <v>1</v>
      </c>
      <c r="R23" s="367"/>
      <c r="S23" s="523">
        <v>1</v>
      </c>
      <c r="T23" s="367">
        <v>1</v>
      </c>
      <c r="U23" s="367"/>
    </row>
    <row r="24" spans="1:21" ht="17.25" customHeight="1">
      <c r="A24" s="525"/>
      <c r="B24" s="783" t="str">
        <f>TT!C7</f>
        <v>Đồng Tháp, ngày 05 tháng 01 năm 2021</v>
      </c>
      <c r="C24" s="783"/>
      <c r="D24" s="783"/>
      <c r="E24" s="783"/>
      <c r="F24" s="783"/>
      <c r="G24" s="783"/>
      <c r="H24" s="164"/>
      <c r="I24" s="164"/>
      <c r="J24" s="164"/>
      <c r="K24" s="292"/>
      <c r="L24" s="293"/>
      <c r="M24" s="293"/>
      <c r="N24" s="292"/>
      <c r="O24" s="784" t="str">
        <f>B24</f>
        <v>Đồng Tháp, ngày 05 tháng 01 năm 2021</v>
      </c>
      <c r="P24" s="784"/>
      <c r="Q24" s="784"/>
      <c r="R24" s="784"/>
      <c r="S24" s="784"/>
      <c r="T24" s="784"/>
      <c r="U24" s="158"/>
    </row>
    <row r="25" spans="1:21" ht="36.75" customHeight="1">
      <c r="A25" s="91"/>
      <c r="B25" s="751" t="s">
        <v>286</v>
      </c>
      <c r="C25" s="751"/>
      <c r="D25" s="751"/>
      <c r="E25" s="751"/>
      <c r="F25" s="751"/>
      <c r="G25" s="751"/>
      <c r="H25" s="328"/>
      <c r="I25" s="328"/>
      <c r="J25" s="328"/>
      <c r="K25" s="329"/>
      <c r="L25" s="329"/>
      <c r="M25" s="329"/>
      <c r="N25" s="329"/>
      <c r="O25" s="753" t="str">
        <f>TT!C5</f>
        <v>KT. CỤC TRƯỞNG
PHÓ CỤC TRƯỞNG</v>
      </c>
      <c r="P25" s="753"/>
      <c r="Q25" s="753"/>
      <c r="R25" s="753"/>
      <c r="S25" s="753"/>
      <c r="T25" s="753"/>
      <c r="U25" s="158"/>
    </row>
    <row r="26" spans="1:21" ht="17.25" customHeight="1">
      <c r="A26" s="6"/>
      <c r="B26" s="328"/>
      <c r="C26" s="328"/>
      <c r="D26" s="316"/>
      <c r="E26" s="316"/>
      <c r="F26" s="316"/>
      <c r="G26" s="328"/>
      <c r="H26" s="328"/>
      <c r="I26" s="328"/>
      <c r="J26" s="328"/>
      <c r="K26" s="316"/>
      <c r="L26" s="316"/>
      <c r="M26" s="316"/>
      <c r="N26" s="316"/>
      <c r="O26" s="316"/>
      <c r="P26" s="328"/>
      <c r="Q26" s="328"/>
      <c r="R26" s="328"/>
      <c r="S26" s="316"/>
      <c r="T26" s="316"/>
      <c r="U26" s="158"/>
    </row>
    <row r="27" spans="1:21" ht="11.25" customHeight="1">
      <c r="A27" s="6"/>
      <c r="B27" s="328"/>
      <c r="C27" s="328"/>
      <c r="D27" s="316"/>
      <c r="E27" s="316"/>
      <c r="F27" s="316"/>
      <c r="G27" s="328"/>
      <c r="H27" s="328"/>
      <c r="I27" s="328"/>
      <c r="J27" s="328"/>
      <c r="K27" s="316"/>
      <c r="L27" s="316"/>
      <c r="M27" s="316"/>
      <c r="N27" s="316"/>
      <c r="O27" s="316"/>
      <c r="P27" s="526"/>
      <c r="Q27" s="526"/>
      <c r="R27" s="526"/>
      <c r="S27" s="526"/>
      <c r="T27" s="526"/>
      <c r="U27" s="527"/>
    </row>
    <row r="28" spans="1:21" ht="17.25" customHeight="1">
      <c r="A28" s="6"/>
      <c r="B28" s="328"/>
      <c r="C28" s="328"/>
      <c r="D28" s="316"/>
      <c r="E28" s="316"/>
      <c r="F28" s="316"/>
      <c r="G28" s="328"/>
      <c r="H28" s="328"/>
      <c r="I28" s="328"/>
      <c r="J28" s="328"/>
      <c r="K28" s="316"/>
      <c r="L28" s="316"/>
      <c r="M28" s="316"/>
      <c r="N28" s="316"/>
      <c r="O28" s="316"/>
      <c r="P28" s="526"/>
      <c r="Q28" s="526"/>
      <c r="R28" s="526"/>
      <c r="S28" s="526"/>
      <c r="T28" s="526"/>
      <c r="U28" s="527"/>
    </row>
    <row r="29" spans="1:21" ht="17.25" customHeight="1">
      <c r="A29" s="6"/>
      <c r="B29" s="751" t="str">
        <f>TT!C6</f>
        <v>Nguyễn Chí Hòa</v>
      </c>
      <c r="C29" s="751"/>
      <c r="D29" s="751"/>
      <c r="E29" s="751"/>
      <c r="F29" s="751"/>
      <c r="G29" s="751"/>
      <c r="H29" s="328"/>
      <c r="I29" s="328"/>
      <c r="J29" s="328"/>
      <c r="K29" s="316"/>
      <c r="L29" s="316"/>
      <c r="M29" s="316"/>
      <c r="N29" s="316"/>
      <c r="O29" s="751" t="str">
        <f>TT!C3</f>
        <v>Vũ Quang Hiện</v>
      </c>
      <c r="P29" s="751"/>
      <c r="Q29" s="751"/>
      <c r="R29" s="751"/>
      <c r="S29" s="751"/>
      <c r="T29" s="751"/>
      <c r="U29" s="158"/>
    </row>
  </sheetData>
  <sheetProtection formatCells="0" formatColumns="0" formatRows="0" insertRows="0" deleteRows="0"/>
  <mergeCells count="42">
    <mergeCell ref="A1:E1"/>
    <mergeCell ref="F1:P1"/>
    <mergeCell ref="Q1:U1"/>
    <mergeCell ref="Q2:U2"/>
    <mergeCell ref="A3:A7"/>
    <mergeCell ref="B3:B7"/>
    <mergeCell ref="C3:E5"/>
    <mergeCell ref="F3:H5"/>
    <mergeCell ref="I3:K5"/>
    <mergeCell ref="L3:R3"/>
    <mergeCell ref="S3:U5"/>
    <mergeCell ref="L4:O4"/>
    <mergeCell ref="P4:R4"/>
    <mergeCell ref="L5:L7"/>
    <mergeCell ref="M5:O5"/>
    <mergeCell ref="P5:P7"/>
    <mergeCell ref="Q5:R5"/>
    <mergeCell ref="O6:O7"/>
    <mergeCell ref="R6:R7"/>
    <mergeCell ref="S6:S7"/>
    <mergeCell ref="T6:T7"/>
    <mergeCell ref="U6:U7"/>
    <mergeCell ref="C6:C7"/>
    <mergeCell ref="D6:D7"/>
    <mergeCell ref="E6:E7"/>
    <mergeCell ref="F6:F7"/>
    <mergeCell ref="G6:G7"/>
    <mergeCell ref="M6:M7"/>
    <mergeCell ref="A8:B8"/>
    <mergeCell ref="H6:H7"/>
    <mergeCell ref="I6:I7"/>
    <mergeCell ref="J6:J7"/>
    <mergeCell ref="K6:K7"/>
    <mergeCell ref="Q6:Q7"/>
    <mergeCell ref="N6:N7"/>
    <mergeCell ref="A9:B9"/>
    <mergeCell ref="B24:G24"/>
    <mergeCell ref="O24:T24"/>
    <mergeCell ref="B25:G25"/>
    <mergeCell ref="O25:T25"/>
    <mergeCell ref="B29:G29"/>
    <mergeCell ref="O29:T29"/>
  </mergeCells>
  <printOptions/>
  <pageMargins left="0.61" right="0.3" top="0.39" bottom="0.36" header="0.31496062992126" footer="0.31496062992126"/>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0070C0"/>
  </sheetPr>
  <dimension ref="A1:Y31"/>
  <sheetViews>
    <sheetView view="pageBreakPreview" zoomScale="90" zoomScaleSheetLayoutView="90" zoomScalePageLayoutView="0" workbookViewId="0" topLeftCell="D17">
      <selection activeCell="Y5" sqref="Y1:AP16384"/>
    </sheetView>
  </sheetViews>
  <sheetFormatPr defaultColWidth="9.00390625" defaultRowHeight="15.75"/>
  <cols>
    <col min="1" max="1" width="3.75390625" style="92" customWidth="1"/>
    <col min="2" max="2" width="18.625" style="92" customWidth="1"/>
    <col min="3" max="3" width="5.75390625" style="1" customWidth="1"/>
    <col min="4" max="4" width="5.00390625" style="1" customWidth="1"/>
    <col min="5" max="6" width="5.75390625" style="1" customWidth="1"/>
    <col min="7" max="7" width="4.875" style="1" customWidth="1"/>
    <col min="8" max="12" width="5.75390625" style="1" customWidth="1"/>
    <col min="13" max="14" width="6.375" style="1" customWidth="1"/>
    <col min="15" max="16" width="5.75390625" style="1" customWidth="1"/>
    <col min="17" max="17" width="5.25390625" style="1" customWidth="1"/>
    <col min="18" max="24" width="6.625" style="1" customWidth="1"/>
    <col min="25" max="16384" width="9.00390625" style="1" customWidth="1"/>
  </cols>
  <sheetData>
    <row r="1" spans="1:24" ht="64.5" customHeight="1">
      <c r="A1" s="601" t="s">
        <v>329</v>
      </c>
      <c r="B1" s="601"/>
      <c r="C1" s="601"/>
      <c r="D1" s="601"/>
      <c r="E1" s="601"/>
      <c r="F1" s="558" t="s">
        <v>447</v>
      </c>
      <c r="G1" s="558"/>
      <c r="H1" s="558"/>
      <c r="I1" s="558"/>
      <c r="J1" s="558"/>
      <c r="K1" s="558"/>
      <c r="L1" s="558"/>
      <c r="M1" s="558"/>
      <c r="N1" s="558"/>
      <c r="O1" s="558"/>
      <c r="P1" s="558"/>
      <c r="Q1" s="558"/>
      <c r="R1" s="606" t="str">
        <f>TT!C2</f>
        <v>Đơn vị  báo cáo: 
Cục THADS tỉnh Đồng Tháp
Đơn vị nhận báo cáo:
Tổng Cục THADS</v>
      </c>
      <c r="S1" s="606"/>
      <c r="T1" s="606"/>
      <c r="U1" s="606"/>
      <c r="V1" s="606"/>
      <c r="W1" s="606"/>
      <c r="X1" s="606"/>
    </row>
    <row r="2" spans="1:24" ht="14.25" customHeight="1">
      <c r="A2" s="22"/>
      <c r="B2" s="3"/>
      <c r="C2" s="3"/>
      <c r="D2" s="3"/>
      <c r="E2" s="31"/>
      <c r="F2" s="34"/>
      <c r="G2" s="34"/>
      <c r="H2" s="794"/>
      <c r="I2" s="794"/>
      <c r="J2" s="124"/>
      <c r="K2" s="88"/>
      <c r="L2" s="795"/>
      <c r="M2" s="795"/>
      <c r="N2" s="795"/>
      <c r="O2" s="795"/>
      <c r="P2" s="795"/>
      <c r="Q2" s="89"/>
      <c r="R2" s="796"/>
      <c r="S2" s="796"/>
      <c r="T2" s="796"/>
      <c r="U2" s="796"/>
      <c r="V2" s="796"/>
      <c r="W2" s="796"/>
      <c r="X2" s="796"/>
    </row>
    <row r="3" spans="1:24" s="90" customFormat="1" ht="15.75" customHeight="1">
      <c r="A3" s="693" t="s">
        <v>234</v>
      </c>
      <c r="B3" s="806" t="s">
        <v>157</v>
      </c>
      <c r="C3" s="798" t="s">
        <v>290</v>
      </c>
      <c r="D3" s="799"/>
      <c r="E3" s="799"/>
      <c r="F3" s="799"/>
      <c r="G3" s="799"/>
      <c r="H3" s="799"/>
      <c r="I3" s="799"/>
      <c r="J3" s="800"/>
      <c r="K3" s="801" t="s">
        <v>310</v>
      </c>
      <c r="L3" s="802"/>
      <c r="M3" s="802"/>
      <c r="N3" s="802"/>
      <c r="O3" s="802"/>
      <c r="P3" s="802"/>
      <c r="Q3" s="803"/>
      <c r="R3" s="797" t="s">
        <v>311</v>
      </c>
      <c r="S3" s="797"/>
      <c r="T3" s="797"/>
      <c r="U3" s="797"/>
      <c r="V3" s="797"/>
      <c r="W3" s="797"/>
      <c r="X3" s="797"/>
    </row>
    <row r="4" spans="1:24" s="90" customFormat="1" ht="33" customHeight="1">
      <c r="A4" s="693"/>
      <c r="B4" s="806"/>
      <c r="C4" s="693" t="s">
        <v>235</v>
      </c>
      <c r="D4" s="693" t="s">
        <v>236</v>
      </c>
      <c r="E4" s="693"/>
      <c r="F4" s="693"/>
      <c r="G4" s="693"/>
      <c r="H4" s="693" t="s">
        <v>237</v>
      </c>
      <c r="I4" s="693"/>
      <c r="J4" s="693"/>
      <c r="K4" s="793" t="s">
        <v>238</v>
      </c>
      <c r="L4" s="793" t="s">
        <v>239</v>
      </c>
      <c r="M4" s="793"/>
      <c r="N4" s="793"/>
      <c r="O4" s="793" t="s">
        <v>240</v>
      </c>
      <c r="P4" s="793"/>
      <c r="Q4" s="793"/>
      <c r="R4" s="793" t="s">
        <v>241</v>
      </c>
      <c r="S4" s="793" t="s">
        <v>242</v>
      </c>
      <c r="T4" s="793"/>
      <c r="U4" s="793"/>
      <c r="V4" s="793" t="s">
        <v>243</v>
      </c>
      <c r="W4" s="793"/>
      <c r="X4" s="793"/>
    </row>
    <row r="5" spans="1:24" s="90" customFormat="1" ht="17.25" customHeight="1">
      <c r="A5" s="693"/>
      <c r="B5" s="806"/>
      <c r="C5" s="693"/>
      <c r="D5" s="693" t="s">
        <v>244</v>
      </c>
      <c r="E5" s="693" t="s">
        <v>245</v>
      </c>
      <c r="F5" s="693" t="s">
        <v>246</v>
      </c>
      <c r="G5" s="693" t="s">
        <v>231</v>
      </c>
      <c r="H5" s="693" t="s">
        <v>247</v>
      </c>
      <c r="I5" s="693" t="s">
        <v>248</v>
      </c>
      <c r="J5" s="693" t="s">
        <v>249</v>
      </c>
      <c r="K5" s="793"/>
      <c r="L5" s="793" t="s">
        <v>247</v>
      </c>
      <c r="M5" s="793" t="s">
        <v>248</v>
      </c>
      <c r="N5" s="693" t="s">
        <v>249</v>
      </c>
      <c r="O5" s="793" t="s">
        <v>247</v>
      </c>
      <c r="P5" s="793" t="s">
        <v>248</v>
      </c>
      <c r="Q5" s="693" t="s">
        <v>249</v>
      </c>
      <c r="R5" s="793"/>
      <c r="S5" s="793" t="s">
        <v>247</v>
      </c>
      <c r="T5" s="793" t="s">
        <v>248</v>
      </c>
      <c r="U5" s="693" t="s">
        <v>249</v>
      </c>
      <c r="V5" s="793" t="s">
        <v>247</v>
      </c>
      <c r="W5" s="793" t="s">
        <v>248</v>
      </c>
      <c r="X5" s="693" t="s">
        <v>249</v>
      </c>
    </row>
    <row r="6" spans="1:24" s="90" customFormat="1" ht="17.25" customHeight="1">
      <c r="A6" s="693"/>
      <c r="B6" s="806"/>
      <c r="C6" s="693"/>
      <c r="D6" s="693"/>
      <c r="E6" s="693"/>
      <c r="F6" s="693"/>
      <c r="G6" s="693"/>
      <c r="H6" s="693"/>
      <c r="I6" s="693"/>
      <c r="J6" s="693"/>
      <c r="K6" s="793"/>
      <c r="L6" s="793"/>
      <c r="M6" s="793"/>
      <c r="N6" s="693"/>
      <c r="O6" s="793"/>
      <c r="P6" s="793"/>
      <c r="Q6" s="693"/>
      <c r="R6" s="793"/>
      <c r="S6" s="793"/>
      <c r="T6" s="793"/>
      <c r="U6" s="693"/>
      <c r="V6" s="793"/>
      <c r="W6" s="793"/>
      <c r="X6" s="693"/>
    </row>
    <row r="7" spans="1:24" ht="12" customHeight="1">
      <c r="A7" s="693"/>
      <c r="B7" s="806"/>
      <c r="C7" s="693"/>
      <c r="D7" s="693"/>
      <c r="E7" s="693"/>
      <c r="F7" s="693"/>
      <c r="G7" s="693"/>
      <c r="H7" s="693"/>
      <c r="I7" s="693"/>
      <c r="J7" s="693"/>
      <c r="K7" s="793"/>
      <c r="L7" s="793"/>
      <c r="M7" s="793"/>
      <c r="N7" s="693"/>
      <c r="O7" s="793"/>
      <c r="P7" s="793"/>
      <c r="Q7" s="693"/>
      <c r="R7" s="793"/>
      <c r="S7" s="793"/>
      <c r="T7" s="793"/>
      <c r="U7" s="693"/>
      <c r="V7" s="793"/>
      <c r="W7" s="793"/>
      <c r="X7" s="693"/>
    </row>
    <row r="8" spans="1:24" ht="17.25" customHeight="1">
      <c r="A8" s="692" t="s">
        <v>3</v>
      </c>
      <c r="B8" s="804"/>
      <c r="C8" s="87">
        <v>1</v>
      </c>
      <c r="D8" s="87">
        <v>2</v>
      </c>
      <c r="E8" s="87" t="s">
        <v>19</v>
      </c>
      <c r="F8" s="87">
        <v>4</v>
      </c>
      <c r="G8" s="87">
        <v>5</v>
      </c>
      <c r="H8" s="87">
        <v>6</v>
      </c>
      <c r="I8" s="87">
        <v>7</v>
      </c>
      <c r="J8" s="87">
        <v>8</v>
      </c>
      <c r="K8" s="87">
        <v>9</v>
      </c>
      <c r="L8" s="87">
        <v>10</v>
      </c>
      <c r="M8" s="87">
        <v>11</v>
      </c>
      <c r="N8" s="87">
        <v>12</v>
      </c>
      <c r="O8" s="87">
        <v>13</v>
      </c>
      <c r="P8" s="87">
        <v>14</v>
      </c>
      <c r="Q8" s="87">
        <v>15</v>
      </c>
      <c r="R8" s="87">
        <v>16</v>
      </c>
      <c r="S8" s="87">
        <v>17</v>
      </c>
      <c r="T8" s="87">
        <v>18</v>
      </c>
      <c r="U8" s="87">
        <v>19</v>
      </c>
      <c r="V8" s="87">
        <v>20</v>
      </c>
      <c r="W8" s="87">
        <v>21</v>
      </c>
      <c r="X8" s="87">
        <v>22</v>
      </c>
    </row>
    <row r="9" spans="1:24" s="300" customFormat="1" ht="21" customHeight="1">
      <c r="A9" s="805" t="s">
        <v>250</v>
      </c>
      <c r="B9" s="805"/>
      <c r="C9" s="324">
        <f aca="true" t="shared" si="0" ref="C9:X9">SUM(C10:C23)</f>
        <v>0</v>
      </c>
      <c r="D9" s="324">
        <f t="shared" si="0"/>
        <v>0</v>
      </c>
      <c r="E9" s="324">
        <f t="shared" si="0"/>
        <v>0</v>
      </c>
      <c r="F9" s="324">
        <f t="shared" si="0"/>
        <v>0</v>
      </c>
      <c r="G9" s="324">
        <f t="shared" si="0"/>
        <v>0</v>
      </c>
      <c r="H9" s="324">
        <f t="shared" si="0"/>
        <v>0</v>
      </c>
      <c r="I9" s="324">
        <f t="shared" si="0"/>
        <v>0</v>
      </c>
      <c r="J9" s="324">
        <f t="shared" si="0"/>
        <v>0</v>
      </c>
      <c r="K9" s="324">
        <f t="shared" si="0"/>
        <v>0</v>
      </c>
      <c r="L9" s="324">
        <f t="shared" si="0"/>
        <v>0</v>
      </c>
      <c r="M9" s="324">
        <f t="shared" si="0"/>
        <v>0</v>
      </c>
      <c r="N9" s="324">
        <f t="shared" si="0"/>
        <v>0</v>
      </c>
      <c r="O9" s="324">
        <f t="shared" si="0"/>
        <v>0</v>
      </c>
      <c r="P9" s="324">
        <f t="shared" si="0"/>
        <v>0</v>
      </c>
      <c r="Q9" s="324">
        <f t="shared" si="0"/>
        <v>0</v>
      </c>
      <c r="R9" s="324">
        <f t="shared" si="0"/>
        <v>0</v>
      </c>
      <c r="S9" s="324">
        <f t="shared" si="0"/>
        <v>0</v>
      </c>
      <c r="T9" s="324">
        <f t="shared" si="0"/>
        <v>0</v>
      </c>
      <c r="U9" s="324">
        <f t="shared" si="0"/>
        <v>0</v>
      </c>
      <c r="V9" s="324">
        <f t="shared" si="0"/>
        <v>0</v>
      </c>
      <c r="W9" s="324">
        <f t="shared" si="0"/>
        <v>0</v>
      </c>
      <c r="X9" s="324">
        <f t="shared" si="0"/>
        <v>0</v>
      </c>
    </row>
    <row r="10" spans="1:24" s="174" customFormat="1" ht="18" customHeight="1">
      <c r="A10" s="175" t="s">
        <v>0</v>
      </c>
      <c r="B10" s="176" t="s">
        <v>251</v>
      </c>
      <c r="C10" s="301">
        <f>D10+E10+F10+G10</f>
        <v>0</v>
      </c>
      <c r="D10" s="325"/>
      <c r="E10" s="325"/>
      <c r="F10" s="325"/>
      <c r="G10" s="325"/>
      <c r="H10" s="325"/>
      <c r="I10" s="325"/>
      <c r="J10" s="325"/>
      <c r="K10" s="301">
        <f>SUM(L10:Q10)</f>
        <v>0</v>
      </c>
      <c r="L10" s="325"/>
      <c r="M10" s="325"/>
      <c r="N10" s="325"/>
      <c r="O10" s="325"/>
      <c r="P10" s="325"/>
      <c r="Q10" s="325"/>
      <c r="R10" s="301">
        <f>SUM(S10:X10)</f>
        <v>0</v>
      </c>
      <c r="S10" s="326"/>
      <c r="T10" s="326"/>
      <c r="U10" s="325"/>
      <c r="V10" s="326"/>
      <c r="W10" s="325"/>
      <c r="X10" s="326"/>
    </row>
    <row r="11" spans="1:24" s="174" customFormat="1" ht="21" customHeight="1">
      <c r="A11" s="175" t="s">
        <v>1</v>
      </c>
      <c r="B11" s="176" t="s">
        <v>8</v>
      </c>
      <c r="C11" s="301">
        <f aca="true" t="shared" si="1" ref="C11:C23">D11+E11+F11+G11</f>
        <v>0</v>
      </c>
      <c r="D11" s="325"/>
      <c r="E11" s="325"/>
      <c r="F11" s="325"/>
      <c r="G11" s="325"/>
      <c r="H11" s="325"/>
      <c r="I11" s="325"/>
      <c r="J11" s="325"/>
      <c r="K11" s="301">
        <f aca="true" t="shared" si="2" ref="K11:K23">SUM(L11:Q11)</f>
        <v>0</v>
      </c>
      <c r="L11" s="325"/>
      <c r="M11" s="325"/>
      <c r="N11" s="325"/>
      <c r="O11" s="325"/>
      <c r="P11" s="325"/>
      <c r="Q11" s="325"/>
      <c r="R11" s="301">
        <f aca="true" t="shared" si="3" ref="R11:R23">SUM(S11:X11)</f>
        <v>0</v>
      </c>
      <c r="S11" s="326"/>
      <c r="T11" s="326"/>
      <c r="U11" s="325"/>
      <c r="V11" s="326"/>
      <c r="W11" s="325"/>
      <c r="X11" s="326"/>
    </row>
    <row r="12" spans="1:24" s="392" customFormat="1" ht="21" customHeight="1">
      <c r="A12" s="389" t="s">
        <v>13</v>
      </c>
      <c r="B12" s="390" t="s">
        <v>334</v>
      </c>
      <c r="C12" s="301">
        <f t="shared" si="1"/>
        <v>0</v>
      </c>
      <c r="D12" s="391"/>
      <c r="E12" s="391"/>
      <c r="F12" s="391"/>
      <c r="G12" s="391"/>
      <c r="H12" s="391"/>
      <c r="I12" s="391"/>
      <c r="J12" s="391"/>
      <c r="K12" s="301">
        <f t="shared" si="2"/>
        <v>0</v>
      </c>
      <c r="L12" s="391"/>
      <c r="M12" s="391"/>
      <c r="N12" s="391"/>
      <c r="O12" s="391"/>
      <c r="P12" s="391"/>
      <c r="Q12" s="391"/>
      <c r="R12" s="301">
        <f t="shared" si="3"/>
        <v>0</v>
      </c>
      <c r="S12" s="301"/>
      <c r="T12" s="301"/>
      <c r="U12" s="391"/>
      <c r="V12" s="301"/>
      <c r="W12" s="391"/>
      <c r="X12" s="301"/>
    </row>
    <row r="13" spans="1:24" s="392" customFormat="1" ht="21" customHeight="1">
      <c r="A13" s="389" t="s">
        <v>14</v>
      </c>
      <c r="B13" s="375" t="e">
        <f>'08'!B18</f>
        <v>#REF!</v>
      </c>
      <c r="C13" s="301">
        <f t="shared" si="1"/>
        <v>0</v>
      </c>
      <c r="D13" s="391"/>
      <c r="E13" s="391"/>
      <c r="F13" s="391"/>
      <c r="G13" s="391"/>
      <c r="H13" s="391"/>
      <c r="I13" s="391"/>
      <c r="J13" s="391"/>
      <c r="K13" s="301">
        <f t="shared" si="2"/>
        <v>0</v>
      </c>
      <c r="L13" s="391"/>
      <c r="M13" s="391"/>
      <c r="N13" s="391"/>
      <c r="O13" s="391"/>
      <c r="P13" s="391"/>
      <c r="Q13" s="391"/>
      <c r="R13" s="301">
        <f t="shared" si="3"/>
        <v>0</v>
      </c>
      <c r="S13" s="301"/>
      <c r="T13" s="301"/>
      <c r="U13" s="391"/>
      <c r="V13" s="301"/>
      <c r="W13" s="391"/>
      <c r="X13" s="301"/>
    </row>
    <row r="14" spans="1:24" s="392" customFormat="1" ht="21" customHeight="1">
      <c r="A14" s="389" t="s">
        <v>19</v>
      </c>
      <c r="B14" s="390" t="s">
        <v>337</v>
      </c>
      <c r="C14" s="301">
        <f t="shared" si="1"/>
        <v>0</v>
      </c>
      <c r="D14" s="391"/>
      <c r="E14" s="391"/>
      <c r="F14" s="391"/>
      <c r="G14" s="391"/>
      <c r="H14" s="391"/>
      <c r="I14" s="391"/>
      <c r="J14" s="391"/>
      <c r="K14" s="301">
        <f t="shared" si="2"/>
        <v>0</v>
      </c>
      <c r="L14" s="391"/>
      <c r="M14" s="391"/>
      <c r="N14" s="391"/>
      <c r="O14" s="391"/>
      <c r="P14" s="391"/>
      <c r="Q14" s="391"/>
      <c r="R14" s="301">
        <f t="shared" si="3"/>
        <v>0</v>
      </c>
      <c r="S14" s="301"/>
      <c r="T14" s="301"/>
      <c r="U14" s="391"/>
      <c r="V14" s="301"/>
      <c r="W14" s="391"/>
      <c r="X14" s="301"/>
    </row>
    <row r="15" spans="1:24" s="392" customFormat="1" ht="21" customHeight="1">
      <c r="A15" s="389" t="s">
        <v>22</v>
      </c>
      <c r="B15" s="390" t="s">
        <v>339</v>
      </c>
      <c r="C15" s="301">
        <f t="shared" si="1"/>
        <v>0</v>
      </c>
      <c r="D15" s="391"/>
      <c r="E15" s="391"/>
      <c r="F15" s="391"/>
      <c r="G15" s="391"/>
      <c r="H15" s="391"/>
      <c r="I15" s="391"/>
      <c r="J15" s="391"/>
      <c r="K15" s="301">
        <f t="shared" si="2"/>
        <v>0</v>
      </c>
      <c r="L15" s="391"/>
      <c r="M15" s="391"/>
      <c r="N15" s="391"/>
      <c r="O15" s="391"/>
      <c r="P15" s="391"/>
      <c r="Q15" s="391"/>
      <c r="R15" s="301">
        <f t="shared" si="3"/>
        <v>0</v>
      </c>
      <c r="S15" s="301"/>
      <c r="T15" s="301"/>
      <c r="U15" s="391"/>
      <c r="V15" s="301"/>
      <c r="W15" s="391"/>
      <c r="X15" s="301"/>
    </row>
    <row r="16" spans="1:24" s="174" customFormat="1" ht="21" customHeight="1">
      <c r="A16" s="175" t="s">
        <v>23</v>
      </c>
      <c r="B16" s="176" t="s">
        <v>341</v>
      </c>
      <c r="C16" s="301">
        <f t="shared" si="1"/>
        <v>0</v>
      </c>
      <c r="D16" s="325"/>
      <c r="E16" s="325"/>
      <c r="F16" s="325"/>
      <c r="G16" s="325"/>
      <c r="H16" s="325"/>
      <c r="I16" s="325"/>
      <c r="J16" s="325"/>
      <c r="K16" s="301">
        <f t="shared" si="2"/>
        <v>0</v>
      </c>
      <c r="L16" s="325"/>
      <c r="M16" s="325"/>
      <c r="N16" s="325"/>
      <c r="O16" s="325"/>
      <c r="P16" s="325"/>
      <c r="Q16" s="325"/>
      <c r="R16" s="301">
        <f t="shared" si="3"/>
        <v>0</v>
      </c>
      <c r="S16" s="326"/>
      <c r="T16" s="326"/>
      <c r="U16" s="325"/>
      <c r="V16" s="326"/>
      <c r="W16" s="325"/>
      <c r="X16" s="326"/>
    </row>
    <row r="17" spans="1:24" s="392" customFormat="1" ht="21" customHeight="1">
      <c r="A17" s="389" t="s">
        <v>24</v>
      </c>
      <c r="B17" s="390" t="s">
        <v>343</v>
      </c>
      <c r="C17" s="301">
        <f t="shared" si="1"/>
        <v>0</v>
      </c>
      <c r="D17" s="391"/>
      <c r="E17" s="391"/>
      <c r="F17" s="391"/>
      <c r="G17" s="391"/>
      <c r="H17" s="391"/>
      <c r="I17" s="391"/>
      <c r="J17" s="391"/>
      <c r="K17" s="301">
        <f t="shared" si="2"/>
        <v>0</v>
      </c>
      <c r="L17" s="391"/>
      <c r="M17" s="391"/>
      <c r="N17" s="391"/>
      <c r="O17" s="391"/>
      <c r="P17" s="391"/>
      <c r="Q17" s="391"/>
      <c r="R17" s="301">
        <f t="shared" si="3"/>
        <v>0</v>
      </c>
      <c r="S17" s="301"/>
      <c r="T17" s="301"/>
      <c r="U17" s="391"/>
      <c r="V17" s="301"/>
      <c r="W17" s="391"/>
      <c r="X17" s="301"/>
    </row>
    <row r="18" spans="1:24" s="174" customFormat="1" ht="21" customHeight="1">
      <c r="A18" s="175" t="s">
        <v>25</v>
      </c>
      <c r="B18" s="176" t="s">
        <v>345</v>
      </c>
      <c r="C18" s="301">
        <f t="shared" si="1"/>
        <v>0</v>
      </c>
      <c r="D18" s="325"/>
      <c r="E18" s="325"/>
      <c r="F18" s="325"/>
      <c r="G18" s="325"/>
      <c r="H18" s="325"/>
      <c r="I18" s="325"/>
      <c r="J18" s="325"/>
      <c r="K18" s="301">
        <f t="shared" si="2"/>
        <v>0</v>
      </c>
      <c r="L18" s="325"/>
      <c r="M18" s="325"/>
      <c r="N18" s="325"/>
      <c r="O18" s="325"/>
      <c r="P18" s="325"/>
      <c r="Q18" s="325"/>
      <c r="R18" s="301">
        <f t="shared" si="3"/>
        <v>0</v>
      </c>
      <c r="S18" s="326"/>
      <c r="T18" s="326"/>
      <c r="U18" s="325"/>
      <c r="V18" s="326"/>
      <c r="W18" s="325"/>
      <c r="X18" s="326"/>
    </row>
    <row r="19" spans="1:24" s="174" customFormat="1" ht="21" customHeight="1">
      <c r="A19" s="175" t="s">
        <v>26</v>
      </c>
      <c r="B19" s="176" t="s">
        <v>347</v>
      </c>
      <c r="C19" s="301">
        <f t="shared" si="1"/>
        <v>0</v>
      </c>
      <c r="D19" s="325"/>
      <c r="E19" s="325"/>
      <c r="F19" s="325"/>
      <c r="G19" s="325"/>
      <c r="H19" s="325"/>
      <c r="I19" s="325"/>
      <c r="J19" s="325"/>
      <c r="K19" s="301">
        <f t="shared" si="2"/>
        <v>0</v>
      </c>
      <c r="L19" s="325"/>
      <c r="M19" s="325"/>
      <c r="N19" s="325"/>
      <c r="O19" s="325"/>
      <c r="P19" s="325"/>
      <c r="Q19" s="325"/>
      <c r="R19" s="301">
        <f t="shared" si="3"/>
        <v>0</v>
      </c>
      <c r="S19" s="326"/>
      <c r="T19" s="326"/>
      <c r="U19" s="325"/>
      <c r="V19" s="326"/>
      <c r="W19" s="325"/>
      <c r="X19" s="326"/>
    </row>
    <row r="20" spans="1:24" s="174" customFormat="1" ht="21" customHeight="1">
      <c r="A20" s="175" t="s">
        <v>27</v>
      </c>
      <c r="B20" s="176" t="s">
        <v>349</v>
      </c>
      <c r="C20" s="301">
        <f t="shared" si="1"/>
        <v>0</v>
      </c>
      <c r="D20" s="325"/>
      <c r="E20" s="325"/>
      <c r="F20" s="325"/>
      <c r="G20" s="325"/>
      <c r="H20" s="325"/>
      <c r="I20" s="325"/>
      <c r="J20" s="325"/>
      <c r="K20" s="301">
        <f t="shared" si="2"/>
        <v>0</v>
      </c>
      <c r="L20" s="325"/>
      <c r="M20" s="325"/>
      <c r="N20" s="325"/>
      <c r="O20" s="325"/>
      <c r="P20" s="325"/>
      <c r="Q20" s="325"/>
      <c r="R20" s="301">
        <f t="shared" si="3"/>
        <v>0</v>
      </c>
      <c r="S20" s="326"/>
      <c r="T20" s="326"/>
      <c r="U20" s="325"/>
      <c r="V20" s="326"/>
      <c r="W20" s="325"/>
      <c r="X20" s="326"/>
    </row>
    <row r="21" spans="1:24" s="392" customFormat="1" ht="21" customHeight="1">
      <c r="A21" s="389" t="s">
        <v>29</v>
      </c>
      <c r="B21" s="390" t="s">
        <v>351</v>
      </c>
      <c r="C21" s="301">
        <f t="shared" si="1"/>
        <v>0</v>
      </c>
      <c r="D21" s="391"/>
      <c r="E21" s="391"/>
      <c r="F21" s="391"/>
      <c r="G21" s="391"/>
      <c r="H21" s="391"/>
      <c r="I21" s="391"/>
      <c r="J21" s="391"/>
      <c r="K21" s="301">
        <f t="shared" si="2"/>
        <v>0</v>
      </c>
      <c r="L21" s="391"/>
      <c r="M21" s="391"/>
      <c r="N21" s="391"/>
      <c r="O21" s="391"/>
      <c r="P21" s="391"/>
      <c r="Q21" s="391"/>
      <c r="R21" s="402">
        <f t="shared" si="3"/>
        <v>0</v>
      </c>
      <c r="S21" s="402"/>
      <c r="T21" s="301"/>
      <c r="U21" s="391"/>
      <c r="V21" s="301"/>
      <c r="W21" s="391"/>
      <c r="X21" s="301"/>
    </row>
    <row r="22" spans="1:24" s="174" customFormat="1" ht="21" customHeight="1">
      <c r="A22" s="175" t="s">
        <v>30</v>
      </c>
      <c r="B22" s="176" t="s">
        <v>353</v>
      </c>
      <c r="C22" s="301">
        <f t="shared" si="1"/>
        <v>0</v>
      </c>
      <c r="D22" s="325"/>
      <c r="E22" s="325"/>
      <c r="F22" s="325"/>
      <c r="G22" s="325"/>
      <c r="H22" s="325"/>
      <c r="I22" s="325"/>
      <c r="J22" s="325"/>
      <c r="K22" s="301">
        <f t="shared" si="2"/>
        <v>0</v>
      </c>
      <c r="L22" s="327"/>
      <c r="M22" s="327"/>
      <c r="N22" s="327"/>
      <c r="O22" s="327"/>
      <c r="P22" s="327"/>
      <c r="Q22" s="327"/>
      <c r="R22" s="301">
        <f t="shared" si="3"/>
        <v>0</v>
      </c>
      <c r="S22" s="326"/>
      <c r="T22" s="326"/>
      <c r="U22" s="327"/>
      <c r="V22" s="326"/>
      <c r="W22" s="327"/>
      <c r="X22" s="326"/>
    </row>
    <row r="23" spans="1:24" s="174" customFormat="1" ht="21" customHeight="1">
      <c r="A23" s="175" t="s">
        <v>104</v>
      </c>
      <c r="B23" s="176" t="s">
        <v>355</v>
      </c>
      <c r="C23" s="301">
        <f t="shared" si="1"/>
        <v>0</v>
      </c>
      <c r="D23" s="325"/>
      <c r="E23" s="325"/>
      <c r="F23" s="325"/>
      <c r="G23" s="325"/>
      <c r="H23" s="325"/>
      <c r="I23" s="325"/>
      <c r="J23" s="325"/>
      <c r="K23" s="301">
        <f t="shared" si="2"/>
        <v>0</v>
      </c>
      <c r="L23" s="327"/>
      <c r="M23" s="327"/>
      <c r="N23" s="327"/>
      <c r="O23" s="327"/>
      <c r="P23" s="327"/>
      <c r="Q23" s="327"/>
      <c r="R23" s="301">
        <f t="shared" si="3"/>
        <v>0</v>
      </c>
      <c r="S23" s="326"/>
      <c r="T23" s="326"/>
      <c r="U23" s="327"/>
      <c r="V23" s="326"/>
      <c r="W23" s="327"/>
      <c r="X23" s="326"/>
    </row>
    <row r="24" spans="1:25" ht="24.75" customHeight="1">
      <c r="A24" s="137"/>
      <c r="B24" s="750" t="str">
        <f>TT!C7</f>
        <v>Đồng Tháp, ngày 05 tháng 01 năm 2021</v>
      </c>
      <c r="C24" s="750"/>
      <c r="D24" s="750"/>
      <c r="E24" s="750"/>
      <c r="F24" s="750"/>
      <c r="G24" s="750"/>
      <c r="H24" s="303"/>
      <c r="I24" s="303"/>
      <c r="J24" s="303"/>
      <c r="K24" s="304"/>
      <c r="L24" s="305"/>
      <c r="M24" s="305"/>
      <c r="N24" s="304"/>
      <c r="O24" s="790" t="str">
        <f>TT!C4</f>
        <v>Đồng Tháp, ngày 05 tháng 01 năm 2021</v>
      </c>
      <c r="P24" s="790"/>
      <c r="Q24" s="790"/>
      <c r="R24" s="790"/>
      <c r="S24" s="790"/>
      <c r="T24" s="790"/>
      <c r="U24" s="790"/>
      <c r="V24" s="790"/>
      <c r="W24" s="790"/>
      <c r="X24" s="790"/>
      <c r="Y24" s="91"/>
    </row>
    <row r="25" spans="1:24" ht="35.25" customHeight="1">
      <c r="A25" s="91"/>
      <c r="B25" s="751" t="s">
        <v>286</v>
      </c>
      <c r="C25" s="751"/>
      <c r="D25" s="751"/>
      <c r="E25" s="751"/>
      <c r="F25" s="751"/>
      <c r="G25" s="751"/>
      <c r="H25" s="297"/>
      <c r="I25" s="297"/>
      <c r="J25" s="297"/>
      <c r="K25" s="308"/>
      <c r="L25" s="308"/>
      <c r="M25" s="308"/>
      <c r="N25" s="309"/>
      <c r="O25" s="791" t="str">
        <f>TT!C5</f>
        <v>KT. CỤC TRƯỞNG
PHÓ CỤC TRƯỞNG</v>
      </c>
      <c r="P25" s="791"/>
      <c r="Q25" s="791"/>
      <c r="R25" s="791"/>
      <c r="S25" s="791"/>
      <c r="T25" s="791"/>
      <c r="U25" s="791"/>
      <c r="V25" s="791"/>
      <c r="W25" s="791"/>
      <c r="X25" s="791"/>
    </row>
    <row r="26" spans="1:21" ht="16.5">
      <c r="A26" s="3"/>
      <c r="B26" s="302"/>
      <c r="C26" s="302"/>
      <c r="D26" s="310"/>
      <c r="E26" s="310"/>
      <c r="F26" s="310"/>
      <c r="G26" s="302"/>
      <c r="H26" s="302"/>
      <c r="I26" s="302"/>
      <c r="J26" s="302"/>
      <c r="K26" s="310"/>
      <c r="L26" s="310"/>
      <c r="M26" s="310"/>
      <c r="N26" s="310"/>
      <c r="O26" s="310"/>
      <c r="P26" s="302"/>
      <c r="Q26" s="302"/>
      <c r="R26" s="302"/>
      <c r="S26" s="310"/>
      <c r="T26" s="310"/>
      <c r="U26" s="310"/>
    </row>
    <row r="27" spans="1:21" ht="24.75" customHeight="1">
      <c r="A27" s="3"/>
      <c r="B27" s="159"/>
      <c r="C27" s="159"/>
      <c r="D27" s="160"/>
      <c r="E27" s="160"/>
      <c r="F27" s="160"/>
      <c r="G27" s="159"/>
      <c r="H27" s="159"/>
      <c r="I27" s="159"/>
      <c r="J27" s="159"/>
      <c r="K27" s="160"/>
      <c r="L27" s="160"/>
      <c r="M27" s="160"/>
      <c r="N27" s="160"/>
      <c r="O27" s="160"/>
      <c r="P27" s="167"/>
      <c r="Q27" s="167"/>
      <c r="R27" s="167"/>
      <c r="S27" s="167"/>
      <c r="T27" s="167"/>
      <c r="U27" s="167"/>
    </row>
    <row r="28" spans="1:21" ht="16.5">
      <c r="A28" s="3"/>
      <c r="B28" s="159"/>
      <c r="C28" s="159"/>
      <c r="D28" s="160"/>
      <c r="E28" s="160"/>
      <c r="F28" s="160"/>
      <c r="G28" s="159"/>
      <c r="H28" s="159"/>
      <c r="I28" s="159"/>
      <c r="J28" s="159"/>
      <c r="K28" s="160"/>
      <c r="L28" s="160"/>
      <c r="M28" s="160"/>
      <c r="N28" s="160"/>
      <c r="O28" s="160"/>
      <c r="P28" s="167"/>
      <c r="Q28" s="167"/>
      <c r="R28" s="167"/>
      <c r="S28" s="167"/>
      <c r="T28" s="167"/>
      <c r="U28" s="167"/>
    </row>
    <row r="29" spans="1:24" ht="16.5">
      <c r="A29" s="3"/>
      <c r="B29" s="792" t="str">
        <f>TT!C6</f>
        <v>Nguyễn Chí Hòa</v>
      </c>
      <c r="C29" s="792"/>
      <c r="D29" s="792"/>
      <c r="E29" s="792"/>
      <c r="F29" s="792"/>
      <c r="G29" s="792"/>
      <c r="H29" s="166"/>
      <c r="I29" s="166"/>
      <c r="J29" s="166"/>
      <c r="K29" s="160"/>
      <c r="L29" s="160"/>
      <c r="M29" s="160"/>
      <c r="N29" s="160"/>
      <c r="O29" s="792" t="str">
        <f>TT!C3</f>
        <v>Vũ Quang Hiện</v>
      </c>
      <c r="P29" s="792"/>
      <c r="Q29" s="792"/>
      <c r="R29" s="792"/>
      <c r="S29" s="792"/>
      <c r="T29" s="792"/>
      <c r="U29" s="792"/>
      <c r="V29" s="792"/>
      <c r="W29" s="792"/>
      <c r="X29" s="792"/>
    </row>
    <row r="30" spans="1:21" ht="16.5">
      <c r="A30" s="167"/>
      <c r="B30" s="167"/>
      <c r="C30" s="167"/>
      <c r="D30" s="167"/>
      <c r="E30" s="167"/>
      <c r="F30" s="167"/>
      <c r="G30" s="167"/>
      <c r="H30" s="167"/>
      <c r="I30" s="167"/>
      <c r="J30" s="167"/>
      <c r="K30" s="167"/>
      <c r="L30" s="167"/>
      <c r="M30" s="167"/>
      <c r="N30" s="167"/>
      <c r="O30" s="167"/>
      <c r="P30" s="159"/>
      <c r="Q30" s="159"/>
      <c r="R30" s="159"/>
      <c r="S30" s="160"/>
      <c r="T30" s="160"/>
      <c r="U30" s="160"/>
    </row>
    <row r="31" spans="1:21" ht="16.5">
      <c r="A31" s="167"/>
      <c r="B31" s="167"/>
      <c r="C31" s="167"/>
      <c r="D31" s="167"/>
      <c r="E31" s="167"/>
      <c r="F31" s="167"/>
      <c r="G31" s="167"/>
      <c r="H31" s="167"/>
      <c r="I31" s="167"/>
      <c r="J31" s="167"/>
      <c r="K31" s="167"/>
      <c r="L31" s="167"/>
      <c r="M31" s="167"/>
      <c r="N31" s="167"/>
      <c r="O31" s="167"/>
      <c r="P31" s="166"/>
      <c r="Q31" s="166"/>
      <c r="R31" s="166"/>
      <c r="S31" s="160"/>
      <c r="T31" s="160"/>
      <c r="U31" s="160"/>
    </row>
  </sheetData>
  <sheetProtection formatCells="0" formatColumns="0" formatRows="0" insertRows="0" deleteRows="0"/>
  <mergeCells count="47">
    <mergeCell ref="B29:G29"/>
    <mergeCell ref="W5:W7"/>
    <mergeCell ref="Q5:Q7"/>
    <mergeCell ref="S5:S7"/>
    <mergeCell ref="T5:T7"/>
    <mergeCell ref="U5:U7"/>
    <mergeCell ref="V5:V7"/>
    <mergeCell ref="R4:R7"/>
    <mergeCell ref="S4:U4"/>
    <mergeCell ref="V4:X4"/>
    <mergeCell ref="A8:B8"/>
    <mergeCell ref="B25:G25"/>
    <mergeCell ref="X5:X7"/>
    <mergeCell ref="A9:B9"/>
    <mergeCell ref="A3:A7"/>
    <mergeCell ref="B3:B7"/>
    <mergeCell ref="B24:G24"/>
    <mergeCell ref="D5:D7"/>
    <mergeCell ref="E5:E7"/>
    <mergeCell ref="F5:F7"/>
    <mergeCell ref="G5:G7"/>
    <mergeCell ref="C3:J3"/>
    <mergeCell ref="K3:Q3"/>
    <mergeCell ref="M5:M7"/>
    <mergeCell ref="N5:N7"/>
    <mergeCell ref="O5:O7"/>
    <mergeCell ref="P5:P7"/>
    <mergeCell ref="R3:X3"/>
    <mergeCell ref="C4:C7"/>
    <mergeCell ref="D4:G4"/>
    <mergeCell ref="H4:J4"/>
    <mergeCell ref="K4:K7"/>
    <mergeCell ref="L4:N4"/>
    <mergeCell ref="H5:H7"/>
    <mergeCell ref="I5:I7"/>
    <mergeCell ref="J5:J7"/>
    <mergeCell ref="L5:L7"/>
    <mergeCell ref="O24:X24"/>
    <mergeCell ref="O25:X25"/>
    <mergeCell ref="O29:X29"/>
    <mergeCell ref="O4:Q4"/>
    <mergeCell ref="A1:E1"/>
    <mergeCell ref="R1:X1"/>
    <mergeCell ref="H2:I2"/>
    <mergeCell ref="L2:P2"/>
    <mergeCell ref="R2:X2"/>
    <mergeCell ref="F1:Q1"/>
  </mergeCells>
  <printOptions/>
  <pageMargins left="0.35" right="0.36" top="0.41" bottom="0.43"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0070C0"/>
  </sheetPr>
  <dimension ref="A1:T40"/>
  <sheetViews>
    <sheetView view="pageBreakPreview" zoomScale="70" zoomScaleSheetLayoutView="70" zoomScalePageLayoutView="0" workbookViewId="0" topLeftCell="A4">
      <selection activeCell="B14" sqref="B14"/>
    </sheetView>
  </sheetViews>
  <sheetFormatPr defaultColWidth="9.00390625" defaultRowHeight="15.75"/>
  <cols>
    <col min="1" max="1" width="6.75390625" style="104" customWidth="1"/>
    <col min="2" max="2" width="21.625" style="93" customWidth="1"/>
    <col min="3" max="5" width="7.375" style="93" customWidth="1"/>
    <col min="6" max="6" width="13.625" style="93" customWidth="1"/>
    <col min="7" max="7" width="7.875" style="93" customWidth="1"/>
    <col min="8" max="8" width="13.25390625" style="93" customWidth="1"/>
    <col min="9" max="9" width="7.875" style="93" customWidth="1"/>
    <col min="10" max="10" width="12.375" style="93" customWidth="1"/>
    <col min="11" max="11" width="7.875" style="93" customWidth="1"/>
    <col min="12" max="12" width="11.75390625" style="93" customWidth="1"/>
    <col min="13" max="13" width="7.875" style="93" customWidth="1"/>
    <col min="14" max="14" width="11.00390625" style="93" customWidth="1"/>
    <col min="15" max="15" width="7.875" style="93" customWidth="1"/>
    <col min="16" max="16" width="11.50390625" style="93" customWidth="1"/>
    <col min="17" max="17" width="7.50390625" style="93" customWidth="1"/>
    <col min="18" max="18" width="9.75390625" style="93" customWidth="1"/>
    <col min="19" max="19" width="8.00390625" style="93" customWidth="1"/>
    <col min="20" max="20" width="12.25390625" style="93" customWidth="1"/>
    <col min="21" max="16384" width="9.00390625" style="93" customWidth="1"/>
  </cols>
  <sheetData>
    <row r="1" spans="1:20" ht="70.5" customHeight="1">
      <c r="A1" s="601" t="s">
        <v>330</v>
      </c>
      <c r="B1" s="601"/>
      <c r="C1" s="601"/>
      <c r="D1" s="601"/>
      <c r="E1" s="814" t="s">
        <v>448</v>
      </c>
      <c r="F1" s="814"/>
      <c r="G1" s="814"/>
      <c r="H1" s="814"/>
      <c r="I1" s="814"/>
      <c r="J1" s="814"/>
      <c r="K1" s="814"/>
      <c r="L1" s="814"/>
      <c r="M1" s="814"/>
      <c r="N1" s="814"/>
      <c r="O1" s="814"/>
      <c r="P1" s="606" t="str">
        <f>TT!C2</f>
        <v>Đơn vị  báo cáo: 
Cục THADS tỉnh Đồng Tháp
Đơn vị nhận báo cáo:
Tổng Cục THADS</v>
      </c>
      <c r="Q1" s="606"/>
      <c r="R1" s="606"/>
      <c r="S1" s="606"/>
      <c r="T1" s="606"/>
    </row>
    <row r="2" spans="1:20" ht="18" customHeight="1">
      <c r="A2" s="94"/>
      <c r="B2" s="6"/>
      <c r="C2" s="95"/>
      <c r="D2" s="95"/>
      <c r="G2" s="96"/>
      <c r="H2" s="97">
        <f>COUNTBLANK(C23:T23)</f>
        <v>18</v>
      </c>
      <c r="I2" s="97">
        <f>COUNTA(C23:T23)</f>
        <v>0</v>
      </c>
      <c r="J2" s="97">
        <f>H2+I2</f>
        <v>18</v>
      </c>
      <c r="K2" s="98"/>
      <c r="M2" s="99"/>
      <c r="N2" s="99"/>
      <c r="O2" s="99"/>
      <c r="P2" s="807" t="s">
        <v>98</v>
      </c>
      <c r="Q2" s="807"/>
      <c r="R2" s="807"/>
      <c r="S2" s="807"/>
      <c r="T2" s="807"/>
    </row>
    <row r="3" spans="1:20" s="100" customFormat="1" ht="19.5" customHeight="1">
      <c r="A3" s="815" t="s">
        <v>234</v>
      </c>
      <c r="B3" s="815" t="s">
        <v>157</v>
      </c>
      <c r="C3" s="808" t="s">
        <v>252</v>
      </c>
      <c r="D3" s="809"/>
      <c r="E3" s="809"/>
      <c r="F3" s="810" t="s">
        <v>253</v>
      </c>
      <c r="G3" s="810"/>
      <c r="H3" s="810"/>
      <c r="I3" s="810"/>
      <c r="J3" s="810"/>
      <c r="K3" s="810"/>
      <c r="L3" s="810"/>
      <c r="M3" s="811" t="s">
        <v>254</v>
      </c>
      <c r="N3" s="811"/>
      <c r="O3" s="811"/>
      <c r="P3" s="812"/>
      <c r="Q3" s="808" t="s">
        <v>255</v>
      </c>
      <c r="R3" s="809"/>
      <c r="S3" s="809"/>
      <c r="T3" s="813"/>
    </row>
    <row r="4" spans="1:20" s="100" customFormat="1" ht="26.25" customHeight="1">
      <c r="A4" s="816"/>
      <c r="B4" s="816"/>
      <c r="C4" s="817" t="s">
        <v>256</v>
      </c>
      <c r="D4" s="820" t="s">
        <v>4</v>
      </c>
      <c r="E4" s="820"/>
      <c r="F4" s="817" t="s">
        <v>257</v>
      </c>
      <c r="G4" s="810" t="s">
        <v>258</v>
      </c>
      <c r="H4" s="810"/>
      <c r="I4" s="810"/>
      <c r="J4" s="810"/>
      <c r="K4" s="810"/>
      <c r="L4" s="810"/>
      <c r="M4" s="821" t="s">
        <v>259</v>
      </c>
      <c r="N4" s="822"/>
      <c r="O4" s="821" t="s">
        <v>260</v>
      </c>
      <c r="P4" s="822"/>
      <c r="Q4" s="821" t="s">
        <v>261</v>
      </c>
      <c r="R4" s="822"/>
      <c r="S4" s="821" t="s">
        <v>262</v>
      </c>
      <c r="T4" s="822"/>
    </row>
    <row r="5" spans="1:20" s="100" customFormat="1" ht="19.5" customHeight="1">
      <c r="A5" s="816"/>
      <c r="B5" s="816"/>
      <c r="C5" s="818"/>
      <c r="D5" s="817" t="s">
        <v>263</v>
      </c>
      <c r="E5" s="817" t="s">
        <v>62</v>
      </c>
      <c r="F5" s="818"/>
      <c r="G5" s="810" t="s">
        <v>12</v>
      </c>
      <c r="H5" s="810"/>
      <c r="I5" s="810" t="s">
        <v>4</v>
      </c>
      <c r="J5" s="810"/>
      <c r="K5" s="810"/>
      <c r="L5" s="810"/>
      <c r="M5" s="823"/>
      <c r="N5" s="824"/>
      <c r="O5" s="823"/>
      <c r="P5" s="824"/>
      <c r="Q5" s="823"/>
      <c r="R5" s="824"/>
      <c r="S5" s="823"/>
      <c r="T5" s="824"/>
    </row>
    <row r="6" spans="1:20" s="100" customFormat="1" ht="22.5" customHeight="1">
      <c r="A6" s="816"/>
      <c r="B6" s="816"/>
      <c r="C6" s="818"/>
      <c r="D6" s="818"/>
      <c r="E6" s="818"/>
      <c r="F6" s="818"/>
      <c r="G6" s="810"/>
      <c r="H6" s="810"/>
      <c r="I6" s="810" t="s">
        <v>264</v>
      </c>
      <c r="J6" s="810"/>
      <c r="K6" s="810" t="s">
        <v>265</v>
      </c>
      <c r="L6" s="810"/>
      <c r="M6" s="825"/>
      <c r="N6" s="826"/>
      <c r="O6" s="825"/>
      <c r="P6" s="826"/>
      <c r="Q6" s="825"/>
      <c r="R6" s="826"/>
      <c r="S6" s="825"/>
      <c r="T6" s="826"/>
    </row>
    <row r="7" spans="1:20" s="100" customFormat="1" ht="27" customHeight="1">
      <c r="A7" s="816"/>
      <c r="B7" s="816"/>
      <c r="C7" s="819"/>
      <c r="D7" s="819"/>
      <c r="E7" s="819"/>
      <c r="F7" s="819"/>
      <c r="G7" s="177" t="s">
        <v>178</v>
      </c>
      <c r="H7" s="177" t="s">
        <v>179</v>
      </c>
      <c r="I7" s="177" t="s">
        <v>178</v>
      </c>
      <c r="J7" s="177" t="s">
        <v>179</v>
      </c>
      <c r="K7" s="178" t="s">
        <v>178</v>
      </c>
      <c r="L7" s="177" t="s">
        <v>179</v>
      </c>
      <c r="M7" s="177" t="s">
        <v>178</v>
      </c>
      <c r="N7" s="177" t="s">
        <v>179</v>
      </c>
      <c r="O7" s="177" t="s">
        <v>178</v>
      </c>
      <c r="P7" s="177" t="s">
        <v>179</v>
      </c>
      <c r="Q7" s="177" t="s">
        <v>178</v>
      </c>
      <c r="R7" s="177" t="s">
        <v>179</v>
      </c>
      <c r="S7" s="177" t="s">
        <v>178</v>
      </c>
      <c r="T7" s="177" t="s">
        <v>179</v>
      </c>
    </row>
    <row r="8" spans="1:20" s="103" customFormat="1" ht="20.25" customHeight="1">
      <c r="A8" s="827" t="s">
        <v>3</v>
      </c>
      <c r="B8" s="827"/>
      <c r="C8" s="101">
        <v>1</v>
      </c>
      <c r="D8" s="101">
        <v>2</v>
      </c>
      <c r="E8" s="101">
        <v>3</v>
      </c>
      <c r="F8" s="101">
        <v>4</v>
      </c>
      <c r="G8" s="101">
        <v>5</v>
      </c>
      <c r="H8" s="101">
        <v>6</v>
      </c>
      <c r="I8" s="101">
        <v>7</v>
      </c>
      <c r="J8" s="101">
        <v>8</v>
      </c>
      <c r="K8" s="101">
        <v>9</v>
      </c>
      <c r="L8" s="101">
        <v>10</v>
      </c>
      <c r="M8" s="101">
        <v>11</v>
      </c>
      <c r="N8" s="101">
        <v>12</v>
      </c>
      <c r="O8" s="101">
        <v>13</v>
      </c>
      <c r="P8" s="101">
        <v>14</v>
      </c>
      <c r="Q8" s="102">
        <v>15</v>
      </c>
      <c r="R8" s="102">
        <v>16</v>
      </c>
      <c r="S8" s="102">
        <v>17</v>
      </c>
      <c r="T8" s="102">
        <v>18</v>
      </c>
    </row>
    <row r="9" spans="1:20" s="179" customFormat="1" ht="24" customHeight="1">
      <c r="A9" s="829" t="s">
        <v>10</v>
      </c>
      <c r="B9" s="830"/>
      <c r="C9" s="183"/>
      <c r="D9" s="183"/>
      <c r="E9" s="183"/>
      <c r="F9" s="183"/>
      <c r="G9" s="183"/>
      <c r="H9" s="183"/>
      <c r="I9" s="183"/>
      <c r="J9" s="183"/>
      <c r="K9" s="183"/>
      <c r="L9" s="183"/>
      <c r="M9" s="183"/>
      <c r="N9" s="183"/>
      <c r="O9" s="183"/>
      <c r="P9" s="183"/>
      <c r="Q9" s="184"/>
      <c r="R9" s="184"/>
      <c r="S9" s="184"/>
      <c r="T9" s="184"/>
    </row>
    <row r="10" spans="1:20" s="180" customFormat="1" ht="24" customHeight="1">
      <c r="A10" s="181" t="s">
        <v>0</v>
      </c>
      <c r="B10" s="182" t="s">
        <v>28</v>
      </c>
      <c r="C10" s="183"/>
      <c r="D10" s="183"/>
      <c r="E10" s="183"/>
      <c r="F10" s="183"/>
      <c r="G10" s="183"/>
      <c r="H10" s="183"/>
      <c r="I10" s="183"/>
      <c r="J10" s="183"/>
      <c r="K10" s="183"/>
      <c r="L10" s="183"/>
      <c r="M10" s="183"/>
      <c r="N10" s="183"/>
      <c r="O10" s="183"/>
      <c r="P10" s="183"/>
      <c r="Q10" s="184"/>
      <c r="R10" s="184"/>
      <c r="S10" s="184"/>
      <c r="T10" s="184"/>
    </row>
    <row r="11" spans="1:20" s="180" customFormat="1" ht="24" customHeight="1">
      <c r="A11" s="299" t="s">
        <v>1</v>
      </c>
      <c r="B11" s="182" t="s">
        <v>8</v>
      </c>
      <c r="C11" s="183"/>
      <c r="D11" s="183"/>
      <c r="E11" s="183"/>
      <c r="F11" s="183"/>
      <c r="G11" s="183"/>
      <c r="H11" s="183"/>
      <c r="I11" s="183"/>
      <c r="J11" s="183"/>
      <c r="K11" s="183"/>
      <c r="L11" s="183"/>
      <c r="M11" s="183"/>
      <c r="N11" s="183"/>
      <c r="O11" s="183"/>
      <c r="P11" s="183"/>
      <c r="Q11" s="184"/>
      <c r="R11" s="184"/>
      <c r="S11" s="184"/>
      <c r="T11" s="184"/>
    </row>
    <row r="12" spans="1:20" s="180" customFormat="1" ht="24" customHeight="1">
      <c r="A12" s="299" t="s">
        <v>13</v>
      </c>
      <c r="B12" s="182" t="s">
        <v>334</v>
      </c>
      <c r="C12" s="183"/>
      <c r="D12" s="183"/>
      <c r="E12" s="183"/>
      <c r="F12" s="183"/>
      <c r="G12" s="183"/>
      <c r="H12" s="183"/>
      <c r="I12" s="183"/>
      <c r="J12" s="183"/>
      <c r="K12" s="183"/>
      <c r="L12" s="183"/>
      <c r="M12" s="183"/>
      <c r="N12" s="183"/>
      <c r="O12" s="183"/>
      <c r="P12" s="183"/>
      <c r="Q12" s="184"/>
      <c r="R12" s="184"/>
      <c r="S12" s="184"/>
      <c r="T12" s="184"/>
    </row>
    <row r="13" spans="1:20" s="180" customFormat="1" ht="24" customHeight="1">
      <c r="A13" s="299" t="s">
        <v>14</v>
      </c>
      <c r="B13" s="405" t="e">
        <f>'10'!B13</f>
        <v>#REF!</v>
      </c>
      <c r="C13" s="183"/>
      <c r="D13" s="183"/>
      <c r="E13" s="183"/>
      <c r="F13" s="183"/>
      <c r="G13" s="183"/>
      <c r="H13" s="183"/>
      <c r="I13" s="183"/>
      <c r="J13" s="183"/>
      <c r="K13" s="183"/>
      <c r="L13" s="183"/>
      <c r="M13" s="183"/>
      <c r="N13" s="183"/>
      <c r="O13" s="183"/>
      <c r="P13" s="183"/>
      <c r="Q13" s="184"/>
      <c r="R13" s="184"/>
      <c r="S13" s="184"/>
      <c r="T13" s="184"/>
    </row>
    <row r="14" spans="1:20" s="180" customFormat="1" ht="24" customHeight="1">
      <c r="A14" s="299" t="s">
        <v>19</v>
      </c>
      <c r="B14" s="182" t="s">
        <v>337</v>
      </c>
      <c r="C14" s="183"/>
      <c r="D14" s="183"/>
      <c r="E14" s="183"/>
      <c r="F14" s="183"/>
      <c r="G14" s="183"/>
      <c r="H14" s="183"/>
      <c r="I14" s="183"/>
      <c r="J14" s="183"/>
      <c r="K14" s="183"/>
      <c r="L14" s="183"/>
      <c r="M14" s="183"/>
      <c r="N14" s="183"/>
      <c r="O14" s="183"/>
      <c r="P14" s="183"/>
      <c r="Q14" s="184"/>
      <c r="R14" s="184"/>
      <c r="S14" s="184"/>
      <c r="T14" s="184"/>
    </row>
    <row r="15" spans="1:20" s="180" customFormat="1" ht="24" customHeight="1">
      <c r="A15" s="299" t="s">
        <v>22</v>
      </c>
      <c r="B15" s="182" t="s">
        <v>339</v>
      </c>
      <c r="C15" s="183"/>
      <c r="D15" s="183"/>
      <c r="E15" s="183"/>
      <c r="F15" s="183"/>
      <c r="G15" s="183"/>
      <c r="H15" s="183"/>
      <c r="I15" s="183"/>
      <c r="J15" s="183"/>
      <c r="K15" s="183"/>
      <c r="L15" s="183"/>
      <c r="M15" s="183"/>
      <c r="N15" s="183"/>
      <c r="O15" s="183"/>
      <c r="P15" s="183"/>
      <c r="Q15" s="184"/>
      <c r="R15" s="184"/>
      <c r="S15" s="184"/>
      <c r="T15" s="184"/>
    </row>
    <row r="16" spans="1:20" s="180" customFormat="1" ht="24" customHeight="1">
      <c r="A16" s="299" t="s">
        <v>23</v>
      </c>
      <c r="B16" s="182" t="s">
        <v>341</v>
      </c>
      <c r="C16" s="183"/>
      <c r="D16" s="183"/>
      <c r="E16" s="183"/>
      <c r="F16" s="183"/>
      <c r="G16" s="183"/>
      <c r="H16" s="183"/>
      <c r="I16" s="183"/>
      <c r="J16" s="183"/>
      <c r="K16" s="183"/>
      <c r="L16" s="183"/>
      <c r="M16" s="183"/>
      <c r="N16" s="183"/>
      <c r="O16" s="183"/>
      <c r="P16" s="183"/>
      <c r="Q16" s="184"/>
      <c r="R16" s="184"/>
      <c r="S16" s="184"/>
      <c r="T16" s="184"/>
    </row>
    <row r="17" spans="1:20" s="180" customFormat="1" ht="24" customHeight="1">
      <c r="A17" s="299" t="s">
        <v>24</v>
      </c>
      <c r="B17" s="182" t="s">
        <v>343</v>
      </c>
      <c r="C17" s="183"/>
      <c r="D17" s="183"/>
      <c r="E17" s="183"/>
      <c r="F17" s="183"/>
      <c r="G17" s="183"/>
      <c r="H17" s="183"/>
      <c r="I17" s="183"/>
      <c r="J17" s="183"/>
      <c r="K17" s="183"/>
      <c r="L17" s="183"/>
      <c r="M17" s="183"/>
      <c r="N17" s="183"/>
      <c r="O17" s="183"/>
      <c r="P17" s="183"/>
      <c r="Q17" s="184"/>
      <c r="R17" s="184"/>
      <c r="S17" s="184"/>
      <c r="T17" s="184"/>
    </row>
    <row r="18" spans="1:20" s="180" customFormat="1" ht="24" customHeight="1">
      <c r="A18" s="299" t="s">
        <v>25</v>
      </c>
      <c r="B18" s="182" t="s">
        <v>345</v>
      </c>
      <c r="C18" s="183"/>
      <c r="D18" s="183"/>
      <c r="E18" s="183"/>
      <c r="F18" s="183"/>
      <c r="G18" s="183"/>
      <c r="H18" s="183"/>
      <c r="I18" s="183"/>
      <c r="J18" s="183"/>
      <c r="K18" s="183"/>
      <c r="L18" s="183"/>
      <c r="M18" s="183"/>
      <c r="N18" s="183"/>
      <c r="O18" s="183"/>
      <c r="P18" s="183"/>
      <c r="Q18" s="184"/>
      <c r="R18" s="184"/>
      <c r="S18" s="184"/>
      <c r="T18" s="184"/>
    </row>
    <row r="19" spans="1:20" s="180" customFormat="1" ht="24" customHeight="1">
      <c r="A19" s="299" t="s">
        <v>26</v>
      </c>
      <c r="B19" s="182" t="s">
        <v>347</v>
      </c>
      <c r="C19" s="183"/>
      <c r="D19" s="183"/>
      <c r="E19" s="183"/>
      <c r="F19" s="183"/>
      <c r="G19" s="183"/>
      <c r="H19" s="183"/>
      <c r="I19" s="183"/>
      <c r="J19" s="183"/>
      <c r="K19" s="183"/>
      <c r="L19" s="183"/>
      <c r="M19" s="183"/>
      <c r="N19" s="183"/>
      <c r="O19" s="183"/>
      <c r="P19" s="183"/>
      <c r="Q19" s="184"/>
      <c r="R19" s="184"/>
      <c r="S19" s="184"/>
      <c r="T19" s="184"/>
    </row>
    <row r="20" spans="1:20" s="180" customFormat="1" ht="24" customHeight="1">
      <c r="A20" s="299" t="s">
        <v>27</v>
      </c>
      <c r="B20" s="182" t="s">
        <v>349</v>
      </c>
      <c r="C20" s="183"/>
      <c r="D20" s="183"/>
      <c r="E20" s="183"/>
      <c r="F20" s="183"/>
      <c r="G20" s="183"/>
      <c r="H20" s="183"/>
      <c r="I20" s="183"/>
      <c r="J20" s="183"/>
      <c r="K20" s="183"/>
      <c r="L20" s="183"/>
      <c r="M20" s="183"/>
      <c r="N20" s="183"/>
      <c r="O20" s="183"/>
      <c r="P20" s="183"/>
      <c r="Q20" s="184"/>
      <c r="R20" s="184"/>
      <c r="S20" s="184"/>
      <c r="T20" s="184"/>
    </row>
    <row r="21" spans="1:20" s="180" customFormat="1" ht="24" customHeight="1">
      <c r="A21" s="181" t="s">
        <v>29</v>
      </c>
      <c r="B21" s="182" t="s">
        <v>351</v>
      </c>
      <c r="C21" s="183"/>
      <c r="D21" s="183"/>
      <c r="E21" s="183"/>
      <c r="F21" s="183"/>
      <c r="G21" s="183"/>
      <c r="H21" s="183"/>
      <c r="I21" s="183"/>
      <c r="J21" s="183"/>
      <c r="K21" s="183"/>
      <c r="L21" s="183"/>
      <c r="M21" s="183"/>
      <c r="N21" s="183"/>
      <c r="O21" s="183"/>
      <c r="P21" s="183"/>
      <c r="Q21" s="184"/>
      <c r="R21" s="184"/>
      <c r="S21" s="184"/>
      <c r="T21" s="184"/>
    </row>
    <row r="22" spans="1:20" s="180" customFormat="1" ht="24" customHeight="1">
      <c r="A22" s="181" t="s">
        <v>30</v>
      </c>
      <c r="B22" s="182" t="s">
        <v>353</v>
      </c>
      <c r="C22" s="183"/>
      <c r="D22" s="183"/>
      <c r="E22" s="183"/>
      <c r="F22" s="183"/>
      <c r="G22" s="183"/>
      <c r="H22" s="183"/>
      <c r="I22" s="183"/>
      <c r="J22" s="183"/>
      <c r="K22" s="183"/>
      <c r="L22" s="183"/>
      <c r="M22" s="183"/>
      <c r="N22" s="183"/>
      <c r="O22" s="183"/>
      <c r="P22" s="183"/>
      <c r="Q22" s="184"/>
      <c r="R22" s="184"/>
      <c r="S22" s="184"/>
      <c r="T22" s="184"/>
    </row>
    <row r="23" spans="1:20" s="180" customFormat="1" ht="24" customHeight="1">
      <c r="A23" s="181" t="s">
        <v>104</v>
      </c>
      <c r="B23" s="182" t="s">
        <v>355</v>
      </c>
      <c r="C23" s="185"/>
      <c r="D23" s="185"/>
      <c r="E23" s="186"/>
      <c r="F23" s="186"/>
      <c r="G23" s="185"/>
      <c r="H23" s="185"/>
      <c r="I23" s="185"/>
      <c r="J23" s="185"/>
      <c r="K23" s="186"/>
      <c r="L23" s="186"/>
      <c r="M23" s="186"/>
      <c r="N23" s="186"/>
      <c r="O23" s="186"/>
      <c r="P23" s="186"/>
      <c r="Q23" s="187"/>
      <c r="R23" s="187"/>
      <c r="S23" s="187"/>
      <c r="T23" s="187"/>
    </row>
    <row r="24" spans="1:20" s="105" customFormat="1" ht="23.25" customHeight="1">
      <c r="A24" s="137"/>
      <c r="B24" s="783" t="str">
        <f>TT!C7</f>
        <v>Đồng Tháp, ngày 05 tháng 01 năm 2021</v>
      </c>
      <c r="C24" s="783"/>
      <c r="D24" s="783"/>
      <c r="E24" s="783"/>
      <c r="F24" s="783"/>
      <c r="G24" s="783"/>
      <c r="H24" s="164"/>
      <c r="I24" s="164"/>
      <c r="J24" s="164"/>
      <c r="K24" s="169"/>
      <c r="L24" s="170"/>
      <c r="M24" s="831" t="str">
        <f>TT!C4</f>
        <v>Đồng Tháp, ngày 05 tháng 01 năm 2021</v>
      </c>
      <c r="N24" s="831"/>
      <c r="O24" s="831"/>
      <c r="P24" s="831"/>
      <c r="Q24" s="831"/>
      <c r="R24" s="831"/>
      <c r="S24" s="831"/>
      <c r="T24" s="172"/>
    </row>
    <row r="25" spans="1:20" s="105" customFormat="1" ht="33" customHeight="1">
      <c r="A25" s="91"/>
      <c r="B25" s="751" t="s">
        <v>286</v>
      </c>
      <c r="C25" s="751"/>
      <c r="D25" s="751"/>
      <c r="E25" s="751"/>
      <c r="F25" s="751"/>
      <c r="G25" s="751"/>
      <c r="H25" s="165"/>
      <c r="I25" s="165"/>
      <c r="J25" s="165"/>
      <c r="K25" s="171"/>
      <c r="L25" s="171"/>
      <c r="M25" s="832" t="str">
        <f>TT!C5</f>
        <v>KT. CỤC TRƯỞNG
PHÓ CỤC TRƯỞNG</v>
      </c>
      <c r="N25" s="832"/>
      <c r="O25" s="832"/>
      <c r="P25" s="832"/>
      <c r="Q25" s="832"/>
      <c r="R25" s="832"/>
      <c r="S25" s="832"/>
      <c r="T25" s="166"/>
    </row>
    <row r="26" spans="1:20" s="105" customFormat="1" ht="23.25" customHeight="1">
      <c r="A26" s="3"/>
      <c r="B26" s="159"/>
      <c r="C26" s="159"/>
      <c r="D26" s="160"/>
      <c r="E26" s="160"/>
      <c r="F26" s="160"/>
      <c r="G26" s="159"/>
      <c r="H26" s="159"/>
      <c r="I26" s="159"/>
      <c r="J26" s="159"/>
      <c r="K26" s="160"/>
      <c r="L26" s="160"/>
      <c r="M26" s="160"/>
      <c r="N26" s="160"/>
      <c r="P26" s="166"/>
      <c r="Q26" s="166"/>
      <c r="R26" s="166"/>
      <c r="S26" s="160"/>
      <c r="T26" s="160"/>
    </row>
    <row r="27" spans="1:20" s="105" customFormat="1" ht="23.25" customHeight="1">
      <c r="A27" s="3"/>
      <c r="B27" s="159"/>
      <c r="C27" s="159"/>
      <c r="D27" s="160"/>
      <c r="E27" s="160"/>
      <c r="F27" s="160"/>
      <c r="G27" s="159"/>
      <c r="H27" s="159"/>
      <c r="I27" s="159"/>
      <c r="J27" s="159"/>
      <c r="K27" s="160"/>
      <c r="L27" s="160"/>
      <c r="M27" s="160"/>
      <c r="N27" s="160"/>
      <c r="P27" s="167"/>
      <c r="Q27" s="167"/>
      <c r="R27" s="167"/>
      <c r="S27" s="167"/>
      <c r="T27" s="167"/>
    </row>
    <row r="28" spans="1:20" s="105" customFormat="1" ht="23.25" customHeight="1">
      <c r="A28" s="3"/>
      <c r="B28" s="159"/>
      <c r="C28" s="159"/>
      <c r="D28" s="160"/>
      <c r="E28" s="160"/>
      <c r="F28" s="160"/>
      <c r="G28" s="159"/>
      <c r="H28" s="159"/>
      <c r="I28" s="159"/>
      <c r="J28" s="159"/>
      <c r="K28" s="160"/>
      <c r="L28" s="160"/>
      <c r="M28" s="160"/>
      <c r="N28" s="160"/>
      <c r="P28" s="167"/>
      <c r="Q28" s="167"/>
      <c r="R28" s="167"/>
      <c r="S28" s="167"/>
      <c r="T28" s="167"/>
    </row>
    <row r="29" spans="1:20" s="105" customFormat="1" ht="23.25" customHeight="1">
      <c r="A29" s="3"/>
      <c r="B29" s="792" t="str">
        <f>TT!C6</f>
        <v>Nguyễn Chí Hòa</v>
      </c>
      <c r="C29" s="792"/>
      <c r="D29" s="792"/>
      <c r="E29" s="792"/>
      <c r="F29" s="792"/>
      <c r="G29" s="792"/>
      <c r="H29" s="166"/>
      <c r="I29" s="166"/>
      <c r="J29" s="166"/>
      <c r="K29" s="160"/>
      <c r="L29" s="160"/>
      <c r="M29" s="792" t="str">
        <f>TT!C3</f>
        <v>Vũ Quang Hiện</v>
      </c>
      <c r="N29" s="792"/>
      <c r="O29" s="792"/>
      <c r="P29" s="792"/>
      <c r="Q29" s="792"/>
      <c r="R29" s="792"/>
      <c r="S29" s="792"/>
      <c r="T29" s="166"/>
    </row>
    <row r="30" spans="1:17" s="115" customFormat="1" ht="23.25" customHeight="1">
      <c r="A30" s="110"/>
      <c r="B30" s="111"/>
      <c r="C30" s="111"/>
      <c r="D30" s="111"/>
      <c r="E30" s="111"/>
      <c r="F30" s="112"/>
      <c r="G30" s="112"/>
      <c r="H30" s="112"/>
      <c r="I30" s="113"/>
      <c r="J30" s="113"/>
      <c r="K30" s="111"/>
      <c r="L30" s="111"/>
      <c r="M30" s="111"/>
      <c r="N30" s="111"/>
      <c r="O30" s="111"/>
      <c r="P30" s="111"/>
      <c r="Q30" s="114"/>
    </row>
    <row r="31" spans="1:17" s="115" customFormat="1" ht="15" customHeight="1">
      <c r="A31" s="105"/>
      <c r="B31" s="108"/>
      <c r="C31" s="108"/>
      <c r="D31" s="108"/>
      <c r="E31" s="108"/>
      <c r="F31" s="108"/>
      <c r="G31" s="108"/>
      <c r="H31" s="108"/>
      <c r="K31" s="109"/>
      <c r="L31" s="109"/>
      <c r="M31" s="108"/>
      <c r="N31" s="108"/>
      <c r="O31" s="108"/>
      <c r="P31" s="108"/>
      <c r="Q31" s="114"/>
    </row>
    <row r="32" spans="2:16" s="105" customFormat="1" ht="15" customHeight="1">
      <c r="B32" s="107"/>
      <c r="C32" s="107"/>
      <c r="D32" s="106"/>
      <c r="E32" s="116"/>
      <c r="F32" s="116"/>
      <c r="G32" s="116"/>
      <c r="H32" s="116"/>
      <c r="I32" s="117"/>
      <c r="J32" s="117"/>
      <c r="K32" s="117"/>
      <c r="L32" s="117"/>
      <c r="M32" s="117"/>
      <c r="N32" s="117"/>
      <c r="O32" s="117"/>
      <c r="P32" s="117"/>
    </row>
    <row r="33" spans="2:16" s="105" customFormat="1" ht="15" customHeight="1">
      <c r="B33" s="107"/>
      <c r="C33" s="107"/>
      <c r="D33" s="106"/>
      <c r="E33" s="116"/>
      <c r="F33" s="116"/>
      <c r="G33" s="116"/>
      <c r="H33" s="116"/>
      <c r="I33" s="117"/>
      <c r="J33" s="117"/>
      <c r="K33" s="117"/>
      <c r="L33" s="117"/>
      <c r="M33" s="117"/>
      <c r="N33" s="117"/>
      <c r="O33" s="117"/>
      <c r="P33" s="117"/>
    </row>
    <row r="34" spans="2:16" ht="16.5">
      <c r="B34" s="118"/>
      <c r="C34" s="118"/>
      <c r="D34" s="118"/>
      <c r="E34" s="118"/>
      <c r="F34" s="118"/>
      <c r="G34" s="118"/>
      <c r="H34" s="118"/>
      <c r="I34" s="118"/>
      <c r="J34" s="118"/>
      <c r="K34" s="118"/>
      <c r="L34" s="118"/>
      <c r="M34" s="118"/>
      <c r="N34" s="118"/>
      <c r="O34" s="118"/>
      <c r="P34" s="118"/>
    </row>
    <row r="37" s="120" customFormat="1" ht="12.75" hidden="1">
      <c r="A37" s="119" t="s">
        <v>266</v>
      </c>
    </row>
    <row r="38" spans="1:19" s="120" customFormat="1" ht="15" customHeight="1" hidden="1">
      <c r="A38" s="121"/>
      <c r="B38" s="828" t="s">
        <v>267</v>
      </c>
      <c r="C38" s="828"/>
      <c r="D38" s="828"/>
      <c r="E38" s="828"/>
      <c r="F38" s="828"/>
      <c r="G38" s="828"/>
      <c r="H38" s="828"/>
      <c r="I38" s="828"/>
      <c r="J38" s="828"/>
      <c r="K38" s="828"/>
      <c r="L38" s="828"/>
      <c r="M38" s="828"/>
      <c r="N38" s="122"/>
      <c r="O38" s="121"/>
      <c r="P38" s="121"/>
      <c r="Q38" s="123"/>
      <c r="R38" s="123"/>
      <c r="S38" s="123"/>
    </row>
    <row r="39" s="120" customFormat="1" ht="12.75" hidden="1">
      <c r="B39" s="120" t="s">
        <v>268</v>
      </c>
    </row>
    <row r="40" ht="15.75" hidden="1">
      <c r="B40" s="114" t="s">
        <v>269</v>
      </c>
    </row>
  </sheetData>
  <sheetProtection formatCells="0" formatColumns="0" formatRows="0" insertRows="0" deleteRows="0"/>
  <mergeCells count="33">
    <mergeCell ref="Q4:R6"/>
    <mergeCell ref="S4:T6"/>
    <mergeCell ref="D5:D7"/>
    <mergeCell ref="E5:E7"/>
    <mergeCell ref="G5:H6"/>
    <mergeCell ref="I5:L5"/>
    <mergeCell ref="I6:J6"/>
    <mergeCell ref="K6:L6"/>
    <mergeCell ref="A8:B8"/>
    <mergeCell ref="B24:G24"/>
    <mergeCell ref="B38:M38"/>
    <mergeCell ref="A9:B9"/>
    <mergeCell ref="B25:G25"/>
    <mergeCell ref="B29:G29"/>
    <mergeCell ref="M24:S24"/>
    <mergeCell ref="M25:S25"/>
    <mergeCell ref="M29:S29"/>
    <mergeCell ref="C4:C7"/>
    <mergeCell ref="D4:E4"/>
    <mergeCell ref="F4:F7"/>
    <mergeCell ref="G4:L4"/>
    <mergeCell ref="M4:N6"/>
    <mergeCell ref="O4:P6"/>
    <mergeCell ref="P1:T1"/>
    <mergeCell ref="P2:T2"/>
    <mergeCell ref="C3:E3"/>
    <mergeCell ref="F3:L3"/>
    <mergeCell ref="M3:P3"/>
    <mergeCell ref="Q3:T3"/>
    <mergeCell ref="A1:D1"/>
    <mergeCell ref="E1:O1"/>
    <mergeCell ref="A3:A7"/>
    <mergeCell ref="B3:B7"/>
  </mergeCells>
  <printOptions/>
  <pageMargins left="0.38" right="0.39" top="0.38" bottom="0.37" header="0.31496062992126" footer="0.31496062992126"/>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rgb="FF0070C0"/>
  </sheetPr>
  <dimension ref="A1:V37"/>
  <sheetViews>
    <sheetView view="pageBreakPreview" zoomScale="80" zoomScaleSheetLayoutView="80" zoomScalePageLayoutView="0" workbookViewId="0" topLeftCell="A7">
      <selection activeCell="B14" sqref="B14"/>
    </sheetView>
  </sheetViews>
  <sheetFormatPr defaultColWidth="9.00390625" defaultRowHeight="15.75"/>
  <cols>
    <col min="1" max="1" width="4.125" style="241" customWidth="1"/>
    <col min="2" max="2" width="14.125" style="241" customWidth="1"/>
    <col min="3" max="3" width="9.625" style="241" customWidth="1"/>
    <col min="4" max="4" width="6.75390625" style="241" customWidth="1"/>
    <col min="5" max="5" width="7.875" style="241" customWidth="1"/>
    <col min="6" max="6" width="8.00390625" style="241" customWidth="1"/>
    <col min="7" max="7" width="8.125" style="241" customWidth="1"/>
    <col min="8" max="8" width="10.00390625" style="241" customWidth="1"/>
    <col min="9" max="10" width="9.00390625" style="241" customWidth="1"/>
    <col min="11" max="11" width="8.50390625" style="241" customWidth="1"/>
    <col min="12" max="12" width="9.50390625" style="241" customWidth="1"/>
    <col min="13" max="13" width="7.125" style="241" customWidth="1"/>
    <col min="14" max="14" width="9.50390625" style="241" customWidth="1"/>
    <col min="15" max="18" width="9.00390625" style="241" customWidth="1"/>
    <col min="19" max="19" width="9.375" style="241" customWidth="1"/>
    <col min="20" max="20" width="7.375" style="241" customWidth="1"/>
    <col min="21" max="21" width="7.50390625" style="241" customWidth="1"/>
    <col min="22" max="22" width="11.125" style="241" customWidth="1"/>
    <col min="23" max="16384" width="9.00390625" style="241" customWidth="1"/>
  </cols>
  <sheetData>
    <row r="1" spans="1:22" ht="71.25" customHeight="1">
      <c r="A1" s="837" t="s">
        <v>331</v>
      </c>
      <c r="B1" s="837"/>
      <c r="C1" s="837"/>
      <c r="D1" s="837"/>
      <c r="E1" s="837"/>
      <c r="F1" s="838" t="s">
        <v>449</v>
      </c>
      <c r="G1" s="838"/>
      <c r="H1" s="838"/>
      <c r="I1" s="838"/>
      <c r="J1" s="838"/>
      <c r="K1" s="838"/>
      <c r="L1" s="838"/>
      <c r="M1" s="838"/>
      <c r="N1" s="838"/>
      <c r="O1" s="838"/>
      <c r="P1" s="838"/>
      <c r="Q1" s="838"/>
      <c r="R1" s="839" t="str">
        <f>TT!C2</f>
        <v>Đơn vị  báo cáo: 
Cục THADS tỉnh Đồng Tháp
Đơn vị nhận báo cáo:
Tổng Cục THADS</v>
      </c>
      <c r="S1" s="839"/>
      <c r="T1" s="839"/>
      <c r="U1" s="839"/>
      <c r="V1" s="839"/>
    </row>
    <row r="2" spans="1:22" ht="18.75" customHeight="1">
      <c r="A2" s="242"/>
      <c r="B2" s="243"/>
      <c r="C2" s="244"/>
      <c r="D2" s="244"/>
      <c r="E2" s="244"/>
      <c r="F2" s="244"/>
      <c r="G2" s="244"/>
      <c r="H2" s="244"/>
      <c r="I2" s="245"/>
      <c r="J2" s="246">
        <f>COUNTBLANK(C22:V22)</f>
        <v>14</v>
      </c>
      <c r="K2" s="246">
        <f>COUNTA(C22:V22)</f>
        <v>6</v>
      </c>
      <c r="L2" s="246">
        <f>J2+K2</f>
        <v>20</v>
      </c>
      <c r="M2" s="247"/>
      <c r="R2" s="840" t="s">
        <v>270</v>
      </c>
      <c r="S2" s="840"/>
      <c r="T2" s="840"/>
      <c r="U2" s="840"/>
      <c r="V2" s="840"/>
    </row>
    <row r="3" spans="1:22" s="250" customFormat="1" ht="18.75" customHeight="1">
      <c r="A3" s="833" t="s">
        <v>234</v>
      </c>
      <c r="B3" s="833" t="s">
        <v>157</v>
      </c>
      <c r="C3" s="835" t="s">
        <v>271</v>
      </c>
      <c r="D3" s="835" t="s">
        <v>4</v>
      </c>
      <c r="E3" s="835"/>
      <c r="F3" s="835"/>
      <c r="G3" s="835"/>
      <c r="H3" s="835" t="s">
        <v>272</v>
      </c>
      <c r="I3" s="833" t="s">
        <v>4</v>
      </c>
      <c r="J3" s="833"/>
      <c r="K3" s="833"/>
      <c r="L3" s="833"/>
      <c r="M3" s="833" t="s">
        <v>273</v>
      </c>
      <c r="N3" s="833"/>
      <c r="O3" s="833"/>
      <c r="P3" s="833"/>
      <c r="Q3" s="833"/>
      <c r="R3" s="833"/>
      <c r="S3" s="833"/>
      <c r="T3" s="833"/>
      <c r="U3" s="833"/>
      <c r="V3" s="833"/>
    </row>
    <row r="4" spans="1:22" s="250" customFormat="1" ht="20.25" customHeight="1">
      <c r="A4" s="833"/>
      <c r="B4" s="833"/>
      <c r="C4" s="835"/>
      <c r="D4" s="835" t="s">
        <v>274</v>
      </c>
      <c r="E4" s="835" t="s">
        <v>4</v>
      </c>
      <c r="F4" s="835"/>
      <c r="G4" s="835" t="s">
        <v>275</v>
      </c>
      <c r="H4" s="835"/>
      <c r="I4" s="833" t="s">
        <v>276</v>
      </c>
      <c r="J4" s="833" t="s">
        <v>277</v>
      </c>
      <c r="K4" s="833" t="s">
        <v>278</v>
      </c>
      <c r="L4" s="833" t="s">
        <v>279</v>
      </c>
      <c r="M4" s="833" t="s">
        <v>12</v>
      </c>
      <c r="N4" s="833" t="s">
        <v>4</v>
      </c>
      <c r="O4" s="833"/>
      <c r="P4" s="833"/>
      <c r="Q4" s="833"/>
      <c r="R4" s="833"/>
      <c r="S4" s="833"/>
      <c r="T4" s="833"/>
      <c r="U4" s="833"/>
      <c r="V4" s="833" t="s">
        <v>280</v>
      </c>
    </row>
    <row r="5" spans="1:22" s="250" customFormat="1" ht="23.25" customHeight="1">
      <c r="A5" s="833"/>
      <c r="B5" s="833"/>
      <c r="C5" s="835"/>
      <c r="D5" s="835"/>
      <c r="E5" s="835" t="s">
        <v>264</v>
      </c>
      <c r="F5" s="835" t="s">
        <v>62</v>
      </c>
      <c r="G5" s="835"/>
      <c r="H5" s="835"/>
      <c r="I5" s="833"/>
      <c r="J5" s="833"/>
      <c r="K5" s="833"/>
      <c r="L5" s="833"/>
      <c r="M5" s="833"/>
      <c r="N5" s="833" t="s">
        <v>281</v>
      </c>
      <c r="O5" s="833" t="s">
        <v>4</v>
      </c>
      <c r="P5" s="833"/>
      <c r="Q5" s="833"/>
      <c r="R5" s="833"/>
      <c r="S5" s="833" t="s">
        <v>282</v>
      </c>
      <c r="T5" s="833" t="s">
        <v>4</v>
      </c>
      <c r="U5" s="833"/>
      <c r="V5" s="833"/>
    </row>
    <row r="6" spans="1:22" s="250" customFormat="1" ht="33" customHeight="1">
      <c r="A6" s="833"/>
      <c r="B6" s="833"/>
      <c r="C6" s="835"/>
      <c r="D6" s="835"/>
      <c r="E6" s="835"/>
      <c r="F6" s="835"/>
      <c r="G6" s="835"/>
      <c r="H6" s="835"/>
      <c r="I6" s="833"/>
      <c r="J6" s="833"/>
      <c r="K6" s="833"/>
      <c r="L6" s="833"/>
      <c r="M6" s="833"/>
      <c r="N6" s="833"/>
      <c r="O6" s="833" t="s">
        <v>283</v>
      </c>
      <c r="P6" s="833"/>
      <c r="Q6" s="833" t="s">
        <v>62</v>
      </c>
      <c r="R6" s="833"/>
      <c r="S6" s="833"/>
      <c r="T6" s="833"/>
      <c r="U6" s="833"/>
      <c r="V6" s="833"/>
    </row>
    <row r="7" spans="1:22" ht="68.25" customHeight="1">
      <c r="A7" s="833"/>
      <c r="B7" s="833"/>
      <c r="C7" s="835"/>
      <c r="D7" s="835"/>
      <c r="E7" s="835"/>
      <c r="F7" s="835"/>
      <c r="G7" s="835"/>
      <c r="H7" s="835"/>
      <c r="I7" s="833"/>
      <c r="J7" s="833"/>
      <c r="K7" s="833"/>
      <c r="L7" s="833"/>
      <c r="M7" s="833"/>
      <c r="N7" s="833"/>
      <c r="O7" s="248" t="s">
        <v>284</v>
      </c>
      <c r="P7" s="248" t="s">
        <v>285</v>
      </c>
      <c r="Q7" s="248" t="s">
        <v>284</v>
      </c>
      <c r="R7" s="248" t="s">
        <v>285</v>
      </c>
      <c r="S7" s="833"/>
      <c r="T7" s="249" t="s">
        <v>264</v>
      </c>
      <c r="U7" s="249" t="s">
        <v>62</v>
      </c>
      <c r="V7" s="833"/>
    </row>
    <row r="8" spans="1:22" ht="19.5" customHeight="1">
      <c r="A8" s="836" t="s">
        <v>3</v>
      </c>
      <c r="B8" s="836"/>
      <c r="C8" s="251">
        <v>1</v>
      </c>
      <c r="D8" s="251">
        <v>2</v>
      </c>
      <c r="E8" s="251">
        <v>3</v>
      </c>
      <c r="F8" s="251">
        <v>4</v>
      </c>
      <c r="G8" s="251">
        <v>5</v>
      </c>
      <c r="H8" s="251">
        <v>6</v>
      </c>
      <c r="I8" s="251">
        <v>7</v>
      </c>
      <c r="J8" s="251">
        <v>8</v>
      </c>
      <c r="K8" s="251">
        <v>9</v>
      </c>
      <c r="L8" s="251">
        <v>10</v>
      </c>
      <c r="M8" s="251">
        <v>11</v>
      </c>
      <c r="N8" s="251">
        <v>12</v>
      </c>
      <c r="O8" s="251">
        <v>13</v>
      </c>
      <c r="P8" s="251">
        <v>14</v>
      </c>
      <c r="Q8" s="251">
        <v>15</v>
      </c>
      <c r="R8" s="251">
        <v>16</v>
      </c>
      <c r="S8" s="251">
        <v>17</v>
      </c>
      <c r="T8" s="251">
        <v>18</v>
      </c>
      <c r="U8" s="251">
        <v>19</v>
      </c>
      <c r="V8" s="251">
        <v>20</v>
      </c>
    </row>
    <row r="9" spans="1:22" s="252" customFormat="1" ht="18" customHeight="1">
      <c r="A9" s="322" t="s">
        <v>12</v>
      </c>
      <c r="B9" s="323"/>
      <c r="C9" s="317">
        <f>SUM(C10:C23)</f>
        <v>0</v>
      </c>
      <c r="D9" s="317">
        <f aca="true" t="shared" si="0" ref="D9:V9">SUM(D10:D23)</f>
        <v>0</v>
      </c>
      <c r="E9" s="317">
        <f t="shared" si="0"/>
        <v>0</v>
      </c>
      <c r="F9" s="317">
        <f t="shared" si="0"/>
        <v>0</v>
      </c>
      <c r="G9" s="317">
        <f t="shared" si="0"/>
        <v>0</v>
      </c>
      <c r="H9" s="317">
        <f t="shared" si="0"/>
        <v>0</v>
      </c>
      <c r="I9" s="317">
        <f t="shared" si="0"/>
        <v>0</v>
      </c>
      <c r="J9" s="317">
        <f t="shared" si="0"/>
        <v>0</v>
      </c>
      <c r="K9" s="317">
        <f t="shared" si="0"/>
        <v>0</v>
      </c>
      <c r="L9" s="317">
        <f t="shared" si="0"/>
        <v>0</v>
      </c>
      <c r="M9" s="317">
        <f t="shared" si="0"/>
        <v>0</v>
      </c>
      <c r="N9" s="317">
        <f t="shared" si="0"/>
        <v>0</v>
      </c>
      <c r="O9" s="317">
        <f t="shared" si="0"/>
        <v>0</v>
      </c>
      <c r="P9" s="317">
        <f t="shared" si="0"/>
        <v>0</v>
      </c>
      <c r="Q9" s="317">
        <f t="shared" si="0"/>
        <v>0</v>
      </c>
      <c r="R9" s="317">
        <f t="shared" si="0"/>
        <v>0</v>
      </c>
      <c r="S9" s="317">
        <f t="shared" si="0"/>
        <v>0</v>
      </c>
      <c r="T9" s="317">
        <f t="shared" si="0"/>
        <v>0</v>
      </c>
      <c r="U9" s="317">
        <f t="shared" si="0"/>
        <v>0</v>
      </c>
      <c r="V9" s="317">
        <f t="shared" si="0"/>
        <v>0</v>
      </c>
    </row>
    <row r="10" spans="1:22" s="252" customFormat="1" ht="18" customHeight="1">
      <c r="A10" s="321" t="s">
        <v>0</v>
      </c>
      <c r="B10" s="321" t="s">
        <v>233</v>
      </c>
      <c r="C10" s="317">
        <f>D10+G10</f>
        <v>0</v>
      </c>
      <c r="D10" s="317">
        <f>E10+F10</f>
        <v>0</v>
      </c>
      <c r="E10" s="318"/>
      <c r="F10" s="318"/>
      <c r="G10" s="318"/>
      <c r="H10" s="317">
        <f>SUM(I10:L10)</f>
        <v>0</v>
      </c>
      <c r="I10" s="318"/>
      <c r="J10" s="318"/>
      <c r="K10" s="318"/>
      <c r="L10" s="318"/>
      <c r="M10" s="317">
        <f>N10+S10</f>
        <v>0</v>
      </c>
      <c r="N10" s="317">
        <f>SUM(O10:R10)</f>
        <v>0</v>
      </c>
      <c r="O10" s="319"/>
      <c r="P10" s="319">
        <v>0</v>
      </c>
      <c r="Q10" s="319"/>
      <c r="R10" s="319"/>
      <c r="S10" s="317">
        <f>T10+U10</f>
        <v>0</v>
      </c>
      <c r="T10" s="318"/>
      <c r="U10" s="318"/>
      <c r="V10" s="318"/>
    </row>
    <row r="11" spans="1:22" s="252" customFormat="1" ht="18" customHeight="1">
      <c r="A11" s="321" t="s">
        <v>1</v>
      </c>
      <c r="B11" s="321" t="s">
        <v>8</v>
      </c>
      <c r="C11" s="317">
        <f aca="true" t="shared" si="1" ref="C11:C23">D11+G11</f>
        <v>0</v>
      </c>
      <c r="D11" s="317">
        <f aca="true" t="shared" si="2" ref="D11:D23">E11+F11</f>
        <v>0</v>
      </c>
      <c r="E11" s="320"/>
      <c r="F11" s="318"/>
      <c r="G11" s="318"/>
      <c r="H11" s="317">
        <f aca="true" t="shared" si="3" ref="H11:H23">SUM(I11:L11)</f>
        <v>0</v>
      </c>
      <c r="I11" s="318"/>
      <c r="J11" s="318"/>
      <c r="K11" s="318"/>
      <c r="L11" s="318"/>
      <c r="M11" s="317">
        <f aca="true" t="shared" si="4" ref="M11:M23">N11+S11</f>
        <v>0</v>
      </c>
      <c r="N11" s="317">
        <f aca="true" t="shared" si="5" ref="N11:N23">SUM(O11:R11)</f>
        <v>0</v>
      </c>
      <c r="O11" s="319"/>
      <c r="P11" s="319"/>
      <c r="Q11" s="319"/>
      <c r="R11" s="319"/>
      <c r="S11" s="317">
        <f aca="true" t="shared" si="6" ref="S11:S23">T11+U11</f>
        <v>0</v>
      </c>
      <c r="T11" s="318"/>
      <c r="U11" s="318"/>
      <c r="V11" s="318"/>
    </row>
    <row r="12" spans="1:22" s="252" customFormat="1" ht="18" customHeight="1">
      <c r="A12" s="321" t="s">
        <v>13</v>
      </c>
      <c r="B12" s="321" t="s">
        <v>334</v>
      </c>
      <c r="C12" s="317">
        <f t="shared" si="1"/>
        <v>0</v>
      </c>
      <c r="D12" s="317">
        <f t="shared" si="2"/>
        <v>0</v>
      </c>
      <c r="E12" s="320"/>
      <c r="F12" s="318"/>
      <c r="G12" s="318"/>
      <c r="H12" s="317">
        <f t="shared" si="3"/>
        <v>0</v>
      </c>
      <c r="I12" s="318"/>
      <c r="J12" s="318"/>
      <c r="K12" s="318"/>
      <c r="L12" s="318"/>
      <c r="M12" s="317">
        <f t="shared" si="4"/>
        <v>0</v>
      </c>
      <c r="N12" s="317">
        <f t="shared" si="5"/>
        <v>0</v>
      </c>
      <c r="O12" s="319"/>
      <c r="P12" s="319"/>
      <c r="Q12" s="319"/>
      <c r="R12" s="319"/>
      <c r="S12" s="317">
        <f t="shared" si="6"/>
        <v>0</v>
      </c>
      <c r="T12" s="318"/>
      <c r="U12" s="318"/>
      <c r="V12" s="318"/>
    </row>
    <row r="13" spans="1:22" s="252" customFormat="1" ht="18" customHeight="1">
      <c r="A13" s="321" t="s">
        <v>14</v>
      </c>
      <c r="B13" s="321" t="e">
        <f>'11'!B13</f>
        <v>#REF!</v>
      </c>
      <c r="C13" s="317">
        <f t="shared" si="1"/>
        <v>0</v>
      </c>
      <c r="D13" s="317">
        <f t="shared" si="2"/>
        <v>0</v>
      </c>
      <c r="E13" s="320"/>
      <c r="F13" s="318"/>
      <c r="G13" s="318"/>
      <c r="H13" s="317">
        <f t="shared" si="3"/>
        <v>0</v>
      </c>
      <c r="I13" s="318"/>
      <c r="J13" s="318"/>
      <c r="K13" s="318"/>
      <c r="L13" s="318"/>
      <c r="M13" s="317">
        <f t="shared" si="4"/>
        <v>0</v>
      </c>
      <c r="N13" s="317">
        <f t="shared" si="5"/>
        <v>0</v>
      </c>
      <c r="O13" s="319"/>
      <c r="P13" s="319"/>
      <c r="Q13" s="319"/>
      <c r="R13" s="319"/>
      <c r="S13" s="317">
        <f t="shared" si="6"/>
        <v>0</v>
      </c>
      <c r="T13" s="318"/>
      <c r="U13" s="318"/>
      <c r="V13" s="318"/>
    </row>
    <row r="14" spans="1:22" s="252" customFormat="1" ht="18" customHeight="1">
      <c r="A14" s="321" t="s">
        <v>19</v>
      </c>
      <c r="B14" s="321" t="s">
        <v>337</v>
      </c>
      <c r="C14" s="317">
        <f t="shared" si="1"/>
        <v>0</v>
      </c>
      <c r="D14" s="317">
        <f t="shared" si="2"/>
        <v>0</v>
      </c>
      <c r="E14" s="320"/>
      <c r="F14" s="318"/>
      <c r="G14" s="318"/>
      <c r="H14" s="317">
        <f t="shared" si="3"/>
        <v>0</v>
      </c>
      <c r="I14" s="318"/>
      <c r="J14" s="318"/>
      <c r="K14" s="318"/>
      <c r="L14" s="318"/>
      <c r="M14" s="317">
        <f t="shared" si="4"/>
        <v>0</v>
      </c>
      <c r="N14" s="317">
        <f t="shared" si="5"/>
        <v>0</v>
      </c>
      <c r="O14" s="319"/>
      <c r="P14" s="319"/>
      <c r="Q14" s="319"/>
      <c r="R14" s="319"/>
      <c r="S14" s="317">
        <f t="shared" si="6"/>
        <v>0</v>
      </c>
      <c r="T14" s="318"/>
      <c r="U14" s="318"/>
      <c r="V14" s="318"/>
    </row>
    <row r="15" spans="1:22" s="252" customFormat="1" ht="18" customHeight="1">
      <c r="A15" s="321" t="s">
        <v>22</v>
      </c>
      <c r="B15" s="321" t="s">
        <v>339</v>
      </c>
      <c r="C15" s="317">
        <f t="shared" si="1"/>
        <v>0</v>
      </c>
      <c r="D15" s="317">
        <f t="shared" si="2"/>
        <v>0</v>
      </c>
      <c r="E15" s="320"/>
      <c r="F15" s="318"/>
      <c r="G15" s="318"/>
      <c r="H15" s="317">
        <f t="shared" si="3"/>
        <v>0</v>
      </c>
      <c r="I15" s="318"/>
      <c r="J15" s="318"/>
      <c r="K15" s="318"/>
      <c r="L15" s="318"/>
      <c r="M15" s="317">
        <f t="shared" si="4"/>
        <v>0</v>
      </c>
      <c r="N15" s="317">
        <f t="shared" si="5"/>
        <v>0</v>
      </c>
      <c r="O15" s="319"/>
      <c r="P15" s="319"/>
      <c r="Q15" s="319"/>
      <c r="R15" s="319"/>
      <c r="S15" s="317">
        <f t="shared" si="6"/>
        <v>0</v>
      </c>
      <c r="T15" s="318"/>
      <c r="U15" s="318"/>
      <c r="V15" s="318"/>
    </row>
    <row r="16" spans="1:22" s="252" customFormat="1" ht="18" customHeight="1">
      <c r="A16" s="321" t="s">
        <v>23</v>
      </c>
      <c r="B16" s="321" t="s">
        <v>341</v>
      </c>
      <c r="C16" s="317">
        <f t="shared" si="1"/>
        <v>0</v>
      </c>
      <c r="D16" s="317">
        <f t="shared" si="2"/>
        <v>0</v>
      </c>
      <c r="E16" s="320"/>
      <c r="F16" s="318"/>
      <c r="G16" s="318"/>
      <c r="H16" s="317">
        <f t="shared" si="3"/>
        <v>0</v>
      </c>
      <c r="I16" s="318"/>
      <c r="J16" s="318"/>
      <c r="K16" s="318"/>
      <c r="L16" s="318"/>
      <c r="M16" s="317">
        <f t="shared" si="4"/>
        <v>0</v>
      </c>
      <c r="N16" s="317">
        <f t="shared" si="5"/>
        <v>0</v>
      </c>
      <c r="O16" s="319"/>
      <c r="P16" s="319"/>
      <c r="Q16" s="319"/>
      <c r="R16" s="319"/>
      <c r="S16" s="317">
        <f t="shared" si="6"/>
        <v>0</v>
      </c>
      <c r="T16" s="318"/>
      <c r="U16" s="318"/>
      <c r="V16" s="318"/>
    </row>
    <row r="17" spans="1:22" s="252" customFormat="1" ht="18" customHeight="1">
      <c r="A17" s="321" t="s">
        <v>24</v>
      </c>
      <c r="B17" s="321" t="s">
        <v>343</v>
      </c>
      <c r="C17" s="317">
        <f t="shared" si="1"/>
        <v>0</v>
      </c>
      <c r="D17" s="317">
        <f t="shared" si="2"/>
        <v>0</v>
      </c>
      <c r="E17" s="320"/>
      <c r="F17" s="318"/>
      <c r="G17" s="318"/>
      <c r="H17" s="317">
        <f t="shared" si="3"/>
        <v>0</v>
      </c>
      <c r="I17" s="318"/>
      <c r="J17" s="318"/>
      <c r="K17" s="318"/>
      <c r="L17" s="318"/>
      <c r="M17" s="317">
        <f t="shared" si="4"/>
        <v>0</v>
      </c>
      <c r="N17" s="317">
        <f t="shared" si="5"/>
        <v>0</v>
      </c>
      <c r="O17" s="319"/>
      <c r="P17" s="319"/>
      <c r="Q17" s="319"/>
      <c r="R17" s="319"/>
      <c r="S17" s="317">
        <f t="shared" si="6"/>
        <v>0</v>
      </c>
      <c r="T17" s="318"/>
      <c r="U17" s="318"/>
      <c r="V17" s="318"/>
    </row>
    <row r="18" spans="1:22" s="252" customFormat="1" ht="18" customHeight="1">
      <c r="A18" s="321" t="s">
        <v>25</v>
      </c>
      <c r="B18" s="321" t="s">
        <v>345</v>
      </c>
      <c r="C18" s="317">
        <f t="shared" si="1"/>
        <v>0</v>
      </c>
      <c r="D18" s="317">
        <f t="shared" si="2"/>
        <v>0</v>
      </c>
      <c r="E18" s="320"/>
      <c r="F18" s="318"/>
      <c r="G18" s="318"/>
      <c r="H18" s="317">
        <f t="shared" si="3"/>
        <v>0</v>
      </c>
      <c r="I18" s="318"/>
      <c r="J18" s="318"/>
      <c r="K18" s="318"/>
      <c r="L18" s="318"/>
      <c r="M18" s="317">
        <f t="shared" si="4"/>
        <v>0</v>
      </c>
      <c r="N18" s="317">
        <f t="shared" si="5"/>
        <v>0</v>
      </c>
      <c r="O18" s="319"/>
      <c r="P18" s="319"/>
      <c r="Q18" s="319"/>
      <c r="R18" s="319"/>
      <c r="S18" s="317">
        <f t="shared" si="6"/>
        <v>0</v>
      </c>
      <c r="T18" s="318"/>
      <c r="U18" s="318"/>
      <c r="V18" s="318"/>
    </row>
    <row r="19" spans="1:22" s="252" customFormat="1" ht="18" customHeight="1">
      <c r="A19" s="321" t="s">
        <v>26</v>
      </c>
      <c r="B19" s="321" t="s">
        <v>347</v>
      </c>
      <c r="C19" s="317">
        <f t="shared" si="1"/>
        <v>0</v>
      </c>
      <c r="D19" s="317">
        <f t="shared" si="2"/>
        <v>0</v>
      </c>
      <c r="E19" s="320"/>
      <c r="F19" s="318"/>
      <c r="G19" s="318"/>
      <c r="H19" s="317">
        <f t="shared" si="3"/>
        <v>0</v>
      </c>
      <c r="I19" s="318"/>
      <c r="J19" s="318"/>
      <c r="K19" s="318"/>
      <c r="L19" s="318"/>
      <c r="M19" s="317">
        <f t="shared" si="4"/>
        <v>0</v>
      </c>
      <c r="N19" s="317">
        <f t="shared" si="5"/>
        <v>0</v>
      </c>
      <c r="O19" s="319"/>
      <c r="P19" s="319"/>
      <c r="Q19" s="319"/>
      <c r="R19" s="319"/>
      <c r="S19" s="317">
        <f t="shared" si="6"/>
        <v>0</v>
      </c>
      <c r="T19" s="318"/>
      <c r="U19" s="318"/>
      <c r="V19" s="318"/>
    </row>
    <row r="20" spans="1:22" s="252" customFormat="1" ht="18" customHeight="1">
      <c r="A20" s="321" t="s">
        <v>27</v>
      </c>
      <c r="B20" s="321" t="s">
        <v>349</v>
      </c>
      <c r="C20" s="317">
        <f t="shared" si="1"/>
        <v>0</v>
      </c>
      <c r="D20" s="317">
        <f t="shared" si="2"/>
        <v>0</v>
      </c>
      <c r="E20" s="320"/>
      <c r="F20" s="318"/>
      <c r="G20" s="318"/>
      <c r="H20" s="317">
        <f t="shared" si="3"/>
        <v>0</v>
      </c>
      <c r="I20" s="318"/>
      <c r="J20" s="318"/>
      <c r="K20" s="318"/>
      <c r="L20" s="318"/>
      <c r="M20" s="317">
        <f t="shared" si="4"/>
        <v>0</v>
      </c>
      <c r="N20" s="317">
        <f t="shared" si="5"/>
        <v>0</v>
      </c>
      <c r="O20" s="319"/>
      <c r="P20" s="319"/>
      <c r="Q20" s="319"/>
      <c r="R20" s="319"/>
      <c r="S20" s="317">
        <f t="shared" si="6"/>
        <v>0</v>
      </c>
      <c r="T20" s="318"/>
      <c r="U20" s="318"/>
      <c r="V20" s="318"/>
    </row>
    <row r="21" spans="1:22" s="252" customFormat="1" ht="18" customHeight="1">
      <c r="A21" s="321" t="s">
        <v>29</v>
      </c>
      <c r="B21" s="321" t="s">
        <v>351</v>
      </c>
      <c r="C21" s="317">
        <f t="shared" si="1"/>
        <v>0</v>
      </c>
      <c r="D21" s="317">
        <f t="shared" si="2"/>
        <v>0</v>
      </c>
      <c r="E21" s="320"/>
      <c r="F21" s="318"/>
      <c r="G21" s="318"/>
      <c r="H21" s="317">
        <f t="shared" si="3"/>
        <v>0</v>
      </c>
      <c r="I21" s="318"/>
      <c r="J21" s="318"/>
      <c r="K21" s="318"/>
      <c r="L21" s="318"/>
      <c r="M21" s="317">
        <f t="shared" si="4"/>
        <v>0</v>
      </c>
      <c r="N21" s="317">
        <f t="shared" si="5"/>
        <v>0</v>
      </c>
      <c r="O21" s="319"/>
      <c r="P21" s="319"/>
      <c r="Q21" s="319"/>
      <c r="R21" s="319"/>
      <c r="S21" s="317">
        <f t="shared" si="6"/>
        <v>0</v>
      </c>
      <c r="T21" s="318"/>
      <c r="U21" s="318"/>
      <c r="V21" s="318"/>
    </row>
    <row r="22" spans="1:22" s="252" customFormat="1" ht="18" customHeight="1">
      <c r="A22" s="321" t="s">
        <v>30</v>
      </c>
      <c r="B22" s="321" t="s">
        <v>353</v>
      </c>
      <c r="C22" s="317">
        <f t="shared" si="1"/>
        <v>0</v>
      </c>
      <c r="D22" s="317">
        <f t="shared" si="2"/>
        <v>0</v>
      </c>
      <c r="E22" s="320"/>
      <c r="F22" s="318"/>
      <c r="G22" s="318"/>
      <c r="H22" s="317">
        <f t="shared" si="3"/>
        <v>0</v>
      </c>
      <c r="I22" s="318"/>
      <c r="J22" s="318"/>
      <c r="K22" s="318"/>
      <c r="L22" s="318"/>
      <c r="M22" s="317">
        <f t="shared" si="4"/>
        <v>0</v>
      </c>
      <c r="N22" s="317">
        <f t="shared" si="5"/>
        <v>0</v>
      </c>
      <c r="O22" s="319"/>
      <c r="P22" s="319"/>
      <c r="Q22" s="319"/>
      <c r="R22" s="319"/>
      <c r="S22" s="317">
        <f t="shared" si="6"/>
        <v>0</v>
      </c>
      <c r="T22" s="320"/>
      <c r="U22" s="318"/>
      <c r="V22" s="318"/>
    </row>
    <row r="23" spans="1:22" s="252" customFormat="1" ht="18" customHeight="1">
      <c r="A23" s="321" t="s">
        <v>104</v>
      </c>
      <c r="B23" s="321" t="s">
        <v>355</v>
      </c>
      <c r="C23" s="317">
        <f t="shared" si="1"/>
        <v>0</v>
      </c>
      <c r="D23" s="317">
        <f t="shared" si="2"/>
        <v>0</v>
      </c>
      <c r="E23" s="320"/>
      <c r="F23" s="318"/>
      <c r="G23" s="318"/>
      <c r="H23" s="317">
        <f t="shared" si="3"/>
        <v>0</v>
      </c>
      <c r="I23" s="318"/>
      <c r="J23" s="318"/>
      <c r="K23" s="318"/>
      <c r="L23" s="318"/>
      <c r="M23" s="317">
        <f t="shared" si="4"/>
        <v>0</v>
      </c>
      <c r="N23" s="317">
        <f t="shared" si="5"/>
        <v>0</v>
      </c>
      <c r="O23" s="319"/>
      <c r="P23" s="319"/>
      <c r="Q23" s="319"/>
      <c r="R23" s="319"/>
      <c r="S23" s="317">
        <f t="shared" si="6"/>
        <v>0</v>
      </c>
      <c r="T23" s="320"/>
      <c r="U23" s="318"/>
      <c r="V23" s="318"/>
    </row>
    <row r="24" spans="1:22" ht="21" customHeight="1">
      <c r="A24" s="253"/>
      <c r="B24" s="783" t="str">
        <f>TT!C4</f>
        <v>Đồng Tháp, ngày 05 tháng 01 năm 2021</v>
      </c>
      <c r="C24" s="783"/>
      <c r="D24" s="783"/>
      <c r="E24" s="783"/>
      <c r="F24" s="783"/>
      <c r="G24" s="783"/>
      <c r="H24" s="164"/>
      <c r="I24" s="164"/>
      <c r="J24" s="164"/>
      <c r="K24" s="169"/>
      <c r="L24" s="170"/>
      <c r="M24" s="831" t="str">
        <f>TT!C4</f>
        <v>Đồng Tháp, ngày 05 tháng 01 năm 2021</v>
      </c>
      <c r="N24" s="831"/>
      <c r="O24" s="831"/>
      <c r="P24" s="831"/>
      <c r="Q24" s="831"/>
      <c r="R24" s="831"/>
      <c r="S24" s="831"/>
      <c r="T24" s="831"/>
      <c r="U24" s="831"/>
      <c r="V24" s="831"/>
    </row>
    <row r="25" spans="1:22" ht="37.5" customHeight="1">
      <c r="A25" s="222"/>
      <c r="B25" s="756" t="s">
        <v>286</v>
      </c>
      <c r="C25" s="756"/>
      <c r="D25" s="756"/>
      <c r="E25" s="756"/>
      <c r="F25" s="756"/>
      <c r="G25" s="756"/>
      <c r="H25" s="165"/>
      <c r="I25" s="165"/>
      <c r="J25" s="165"/>
      <c r="K25" s="254"/>
      <c r="L25" s="254"/>
      <c r="M25" s="791" t="str">
        <f>TT!C5</f>
        <v>KT. CỤC TRƯỞNG
PHÓ CỤC TRƯỞNG</v>
      </c>
      <c r="N25" s="791"/>
      <c r="O25" s="791"/>
      <c r="P25" s="791"/>
      <c r="Q25" s="791"/>
      <c r="R25" s="791"/>
      <c r="S25" s="791"/>
      <c r="T25" s="791"/>
      <c r="U25" s="791"/>
      <c r="V25" s="791"/>
    </row>
    <row r="26" spans="1:22" ht="18" customHeight="1">
      <c r="A26" s="224"/>
      <c r="B26" s="159"/>
      <c r="C26" s="159"/>
      <c r="D26" s="255"/>
      <c r="E26" s="255"/>
      <c r="F26" s="255"/>
      <c r="G26" s="159"/>
      <c r="H26" s="159"/>
      <c r="I26" s="159"/>
      <c r="J26" s="159"/>
      <c r="K26" s="255"/>
      <c r="L26" s="255"/>
      <c r="M26" s="255"/>
      <c r="N26" s="255"/>
      <c r="P26" s="166"/>
      <c r="Q26" s="166"/>
      <c r="R26" s="166"/>
      <c r="S26" s="255"/>
      <c r="T26" s="255"/>
      <c r="U26" s="256"/>
      <c r="V26" s="256"/>
    </row>
    <row r="27" spans="1:22" ht="21" customHeight="1">
      <c r="A27" s="224"/>
      <c r="B27" s="159"/>
      <c r="C27" s="159"/>
      <c r="D27" s="255"/>
      <c r="E27" s="255"/>
      <c r="F27" s="255"/>
      <c r="G27" s="159"/>
      <c r="H27" s="159"/>
      <c r="I27" s="159"/>
      <c r="J27" s="159"/>
      <c r="K27" s="255"/>
      <c r="L27" s="255"/>
      <c r="M27" s="255"/>
      <c r="N27" s="255"/>
      <c r="P27" s="257"/>
      <c r="Q27" s="257"/>
      <c r="R27" s="257"/>
      <c r="S27" s="257"/>
      <c r="T27" s="257"/>
      <c r="U27" s="258"/>
      <c r="V27" s="258"/>
    </row>
    <row r="28" spans="1:22" ht="30.75" customHeight="1">
      <c r="A28" s="224"/>
      <c r="B28" s="159"/>
      <c r="C28" s="159"/>
      <c r="D28" s="255"/>
      <c r="E28" s="255"/>
      <c r="F28" s="255"/>
      <c r="G28" s="159"/>
      <c r="H28" s="159"/>
      <c r="I28" s="159"/>
      <c r="J28" s="159"/>
      <c r="K28" s="255"/>
      <c r="L28" s="255"/>
      <c r="M28" s="255"/>
      <c r="N28" s="255"/>
      <c r="P28" s="257"/>
      <c r="Q28" s="257"/>
      <c r="R28" s="257"/>
      <c r="S28" s="257"/>
      <c r="T28" s="257"/>
      <c r="U28" s="259"/>
      <c r="V28" s="259"/>
    </row>
    <row r="29" spans="1:22" ht="30.75" customHeight="1">
      <c r="A29" s="224"/>
      <c r="B29" s="792" t="str">
        <f>TT!C6</f>
        <v>Nguyễn Chí Hòa</v>
      </c>
      <c r="C29" s="792"/>
      <c r="D29" s="792"/>
      <c r="E29" s="792"/>
      <c r="F29" s="792"/>
      <c r="G29" s="792"/>
      <c r="H29" s="166"/>
      <c r="I29" s="166"/>
      <c r="J29" s="166"/>
      <c r="K29" s="255"/>
      <c r="L29" s="255"/>
      <c r="M29" s="792" t="str">
        <f>TT!C3</f>
        <v>Vũ Quang Hiện</v>
      </c>
      <c r="N29" s="792"/>
      <c r="O29" s="792"/>
      <c r="P29" s="792"/>
      <c r="Q29" s="792"/>
      <c r="R29" s="792"/>
      <c r="S29" s="792"/>
      <c r="T29" s="792"/>
      <c r="U29" s="792"/>
      <c r="V29" s="792"/>
    </row>
    <row r="30" spans="1:11" ht="15.75">
      <c r="A30" s="224"/>
      <c r="B30" s="224"/>
      <c r="C30" s="224"/>
      <c r="D30" s="224"/>
      <c r="E30" s="224"/>
      <c r="F30" s="224"/>
      <c r="G30" s="224"/>
      <c r="H30" s="224"/>
      <c r="I30" s="224"/>
      <c r="J30" s="224"/>
      <c r="K30" s="224"/>
    </row>
    <row r="31" spans="1:11" ht="15.75">
      <c r="A31" s="224"/>
      <c r="B31" s="224"/>
      <c r="C31" s="224"/>
      <c r="D31" s="224"/>
      <c r="E31" s="224"/>
      <c r="F31" s="224"/>
      <c r="G31" s="224"/>
      <c r="H31" s="224"/>
      <c r="I31" s="224"/>
      <c r="J31" s="224"/>
      <c r="K31" s="224"/>
    </row>
    <row r="32" spans="1:11" ht="15.75">
      <c r="A32" s="224"/>
      <c r="B32" s="224"/>
      <c r="C32" s="224"/>
      <c r="D32" s="224"/>
      <c r="E32" s="224"/>
      <c r="F32" s="224"/>
      <c r="G32" s="224"/>
      <c r="H32" s="224"/>
      <c r="I32" s="224"/>
      <c r="J32" s="224"/>
      <c r="K32" s="224"/>
    </row>
    <row r="33" spans="1:11" ht="15.75" hidden="1">
      <c r="A33" s="224"/>
      <c r="B33" s="224"/>
      <c r="C33" s="224"/>
      <c r="D33" s="224"/>
      <c r="E33" s="224"/>
      <c r="F33" s="224"/>
      <c r="G33" s="224"/>
      <c r="H33" s="224"/>
      <c r="I33" s="224"/>
      <c r="J33" s="224"/>
      <c r="K33" s="224"/>
    </row>
    <row r="34" spans="1:13" ht="15.75" hidden="1">
      <c r="A34" s="260" t="s">
        <v>266</v>
      </c>
      <c r="B34" s="224"/>
      <c r="C34" s="224"/>
      <c r="D34" s="224"/>
      <c r="E34" s="224"/>
      <c r="F34" s="224"/>
      <c r="G34" s="224"/>
      <c r="H34" s="224"/>
      <c r="I34" s="224"/>
      <c r="J34" s="224"/>
      <c r="K34" s="224"/>
      <c r="L34" s="261"/>
      <c r="M34" s="261"/>
    </row>
    <row r="35" spans="1:19" ht="15" customHeight="1" hidden="1">
      <c r="A35" s="262"/>
      <c r="B35" s="834" t="s">
        <v>287</v>
      </c>
      <c r="C35" s="834"/>
      <c r="D35" s="834"/>
      <c r="E35" s="834"/>
      <c r="F35" s="834"/>
      <c r="G35" s="834"/>
      <c r="H35" s="834"/>
      <c r="I35" s="834"/>
      <c r="J35" s="834"/>
      <c r="K35" s="834"/>
      <c r="L35" s="262"/>
      <c r="M35" s="262"/>
      <c r="N35" s="263"/>
      <c r="O35" s="263"/>
      <c r="P35" s="263"/>
      <c r="Q35" s="263"/>
      <c r="R35" s="263"/>
      <c r="S35" s="263"/>
    </row>
    <row r="36" spans="2:13" ht="15.75" hidden="1">
      <c r="B36" s="264" t="s">
        <v>288</v>
      </c>
      <c r="L36" s="261"/>
      <c r="M36" s="261"/>
    </row>
    <row r="37" ht="15.75" hidden="1">
      <c r="B37" s="264" t="s">
        <v>289</v>
      </c>
    </row>
  </sheetData>
  <sheetProtection formatCells="0" formatColumns="0" formatRows="0" insertRows="0" deleteRows="0"/>
  <mergeCells count="37">
    <mergeCell ref="A3:A7"/>
    <mergeCell ref="B3:B7"/>
    <mergeCell ref="T5:U6"/>
    <mergeCell ref="Q6:R6"/>
    <mergeCell ref="A1:E1"/>
    <mergeCell ref="F1:Q1"/>
    <mergeCell ref="R1:V1"/>
    <mergeCell ref="R2:V2"/>
    <mergeCell ref="C3:C7"/>
    <mergeCell ref="D3:G3"/>
    <mergeCell ref="H3:H7"/>
    <mergeCell ref="I3:L3"/>
    <mergeCell ref="A8:B8"/>
    <mergeCell ref="M29:V29"/>
    <mergeCell ref="M3:V3"/>
    <mergeCell ref="D4:D7"/>
    <mergeCell ref="E4:F4"/>
    <mergeCell ref="G4:G7"/>
    <mergeCell ref="I4:I7"/>
    <mergeCell ref="N4:U4"/>
    <mergeCell ref="V4:V7"/>
    <mergeCell ref="S5:S7"/>
    <mergeCell ref="B35:K35"/>
    <mergeCell ref="B24:G24"/>
    <mergeCell ref="B25:G25"/>
    <mergeCell ref="B29:G29"/>
    <mergeCell ref="M24:V24"/>
    <mergeCell ref="M25:V25"/>
    <mergeCell ref="E5:E7"/>
    <mergeCell ref="F5:F7"/>
    <mergeCell ref="N5:N7"/>
    <mergeCell ref="O5:R5"/>
    <mergeCell ref="J4:J7"/>
    <mergeCell ref="K4:K7"/>
    <mergeCell ref="L4:L7"/>
    <mergeCell ref="M4:M7"/>
    <mergeCell ref="O6:P6"/>
  </mergeCells>
  <printOptions/>
  <pageMargins left="0.32" right="0.31" top="0.36" bottom="0.37" header="0.31496062992126" footer="0.31496062992126"/>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rgb="FF00B050"/>
  </sheetPr>
  <dimension ref="A1:M36"/>
  <sheetViews>
    <sheetView view="pageBreakPreview" zoomScale="90" zoomScaleNormal="90" zoomScaleSheetLayoutView="90" zoomScalePageLayoutView="0" workbookViewId="0" topLeftCell="A1">
      <selection activeCell="D46" sqref="D46"/>
    </sheetView>
  </sheetViews>
  <sheetFormatPr defaultColWidth="9.00390625" defaultRowHeight="15.75"/>
  <cols>
    <col min="1" max="1" width="7.25390625" style="3" customWidth="1"/>
    <col min="2" max="2" width="46.25390625" style="3" customWidth="1"/>
    <col min="3" max="3" width="16.875" style="3" customWidth="1"/>
    <col min="4" max="4" width="18.875" style="3" customWidth="1"/>
    <col min="5" max="5" width="6.25390625" style="359" customWidth="1"/>
    <col min="6" max="10" width="7.00390625" style="359" customWidth="1"/>
    <col min="11" max="11" width="8.375" style="224" customWidth="1"/>
    <col min="12" max="12" width="7.375" style="224" customWidth="1"/>
    <col min="13" max="13" width="9.00390625" style="224" customWidth="1"/>
    <col min="14" max="16384" width="9.00390625" style="3" customWidth="1"/>
  </cols>
  <sheetData>
    <row r="1" spans="1:13" s="9" customFormat="1" ht="60" customHeight="1">
      <c r="A1" s="587" t="s">
        <v>99</v>
      </c>
      <c r="B1" s="588"/>
      <c r="C1" s="588"/>
      <c r="D1" s="588"/>
      <c r="E1" s="356"/>
      <c r="F1" s="356"/>
      <c r="G1" s="356"/>
      <c r="H1" s="585"/>
      <c r="I1" s="585"/>
      <c r="J1" s="373"/>
      <c r="K1" s="586"/>
      <c r="L1" s="586"/>
      <c r="M1" s="339"/>
    </row>
    <row r="2" spans="1:13" s="10" customFormat="1" ht="18.75" customHeight="1">
      <c r="A2" s="589" t="s">
        <v>20</v>
      </c>
      <c r="B2" s="590"/>
      <c r="C2" s="18" t="s">
        <v>88</v>
      </c>
      <c r="D2" s="18" t="s">
        <v>91</v>
      </c>
      <c r="E2" s="357"/>
      <c r="F2" s="357"/>
      <c r="G2" s="357"/>
      <c r="H2" s="357"/>
      <c r="I2" s="357"/>
      <c r="J2" s="357"/>
      <c r="K2" s="586"/>
      <c r="L2" s="586"/>
      <c r="M2" s="340"/>
    </row>
    <row r="3" spans="1:13" s="235" customFormat="1" ht="18" customHeight="1">
      <c r="A3" s="232" t="s">
        <v>13</v>
      </c>
      <c r="B3" s="233" t="s">
        <v>87</v>
      </c>
      <c r="C3" s="230">
        <v>16</v>
      </c>
      <c r="D3" s="230">
        <v>76</v>
      </c>
      <c r="E3" s="358"/>
      <c r="F3" s="358"/>
      <c r="G3" s="358"/>
      <c r="H3" s="358"/>
      <c r="I3" s="358"/>
      <c r="J3" s="358"/>
      <c r="K3" s="342"/>
      <c r="L3" s="342"/>
      <c r="M3" s="342"/>
    </row>
    <row r="4" spans="1:13" s="2" customFormat="1" ht="18" customHeight="1">
      <c r="A4" s="19" t="s">
        <v>15</v>
      </c>
      <c r="B4" s="20" t="s">
        <v>312</v>
      </c>
      <c r="C4" s="146">
        <v>0</v>
      </c>
      <c r="D4" s="146">
        <v>6</v>
      </c>
      <c r="E4" s="358"/>
      <c r="F4" s="358"/>
      <c r="G4" s="358"/>
      <c r="H4" s="358"/>
      <c r="I4" s="358"/>
      <c r="J4" s="358"/>
      <c r="K4" s="341"/>
      <c r="L4" s="341"/>
      <c r="M4" s="341"/>
    </row>
    <row r="5" spans="1:13" s="2" customFormat="1" ht="18" customHeight="1">
      <c r="A5" s="19" t="s">
        <v>16</v>
      </c>
      <c r="B5" s="20" t="s">
        <v>313</v>
      </c>
      <c r="C5" s="146">
        <v>0</v>
      </c>
      <c r="D5" s="146">
        <v>0</v>
      </c>
      <c r="E5" s="358"/>
      <c r="F5" s="358"/>
      <c r="G5" s="358"/>
      <c r="H5" s="358"/>
      <c r="I5" s="358"/>
      <c r="J5" s="358"/>
      <c r="K5" s="341"/>
      <c r="L5" s="341"/>
      <c r="M5" s="341"/>
    </row>
    <row r="6" spans="1:13" s="2" customFormat="1" ht="18" customHeight="1">
      <c r="A6" s="19" t="s">
        <v>41</v>
      </c>
      <c r="B6" s="20" t="s">
        <v>314</v>
      </c>
      <c r="C6" s="231">
        <v>0</v>
      </c>
      <c r="D6" s="146">
        <v>69</v>
      </c>
      <c r="E6" s="358"/>
      <c r="F6" s="358"/>
      <c r="G6" s="358"/>
      <c r="H6" s="358"/>
      <c r="I6" s="358"/>
      <c r="J6" s="358"/>
      <c r="K6" s="341"/>
      <c r="L6" s="341"/>
      <c r="M6" s="341"/>
    </row>
    <row r="7" spans="1:13" s="2" customFormat="1" ht="18" customHeight="1">
      <c r="A7" s="19" t="s">
        <v>43</v>
      </c>
      <c r="B7" s="20" t="s">
        <v>315</v>
      </c>
      <c r="C7" s="146">
        <v>1</v>
      </c>
      <c r="D7" s="146">
        <v>1</v>
      </c>
      <c r="E7" s="358"/>
      <c r="F7" s="358"/>
      <c r="G7" s="358"/>
      <c r="H7" s="358"/>
      <c r="I7" s="358"/>
      <c r="J7" s="358"/>
      <c r="K7" s="341"/>
      <c r="L7" s="341"/>
      <c r="M7" s="341"/>
    </row>
    <row r="8" spans="1:13" s="2" customFormat="1" ht="18" customHeight="1">
      <c r="A8" s="19" t="s">
        <v>44</v>
      </c>
      <c r="B8" s="20" t="s">
        <v>316</v>
      </c>
      <c r="C8" s="146">
        <v>0</v>
      </c>
      <c r="D8" s="146">
        <v>0</v>
      </c>
      <c r="E8" s="358"/>
      <c r="F8" s="358"/>
      <c r="G8" s="358"/>
      <c r="H8" s="358"/>
      <c r="I8" s="358"/>
      <c r="J8" s="358"/>
      <c r="K8" s="341"/>
      <c r="L8" s="341"/>
      <c r="M8" s="341"/>
    </row>
    <row r="9" spans="1:13" s="2" customFormat="1" ht="18" customHeight="1">
      <c r="A9" s="19" t="s">
        <v>77</v>
      </c>
      <c r="B9" s="20" t="s">
        <v>317</v>
      </c>
      <c r="C9" s="146">
        <v>15</v>
      </c>
      <c r="D9" s="231">
        <v>0</v>
      </c>
      <c r="E9" s="358"/>
      <c r="F9" s="358"/>
      <c r="G9" s="358"/>
      <c r="H9" s="358"/>
      <c r="I9" s="358"/>
      <c r="J9" s="358"/>
      <c r="K9" s="341"/>
      <c r="L9" s="341"/>
      <c r="M9" s="341"/>
    </row>
    <row r="10" spans="1:13" s="2" customFormat="1" ht="18" customHeight="1">
      <c r="A10" s="19" t="s">
        <v>80</v>
      </c>
      <c r="B10" s="20" t="s">
        <v>318</v>
      </c>
      <c r="C10" s="231">
        <v>0</v>
      </c>
      <c r="D10" s="146">
        <v>0</v>
      </c>
      <c r="E10" s="358"/>
      <c r="F10" s="358"/>
      <c r="G10" s="358"/>
      <c r="H10" s="358"/>
      <c r="I10" s="358"/>
      <c r="J10" s="358"/>
      <c r="K10" s="341"/>
      <c r="L10" s="341"/>
      <c r="M10" s="341"/>
    </row>
    <row r="11" spans="1:13" s="2" customFormat="1" ht="18" customHeight="1">
      <c r="A11" s="19" t="s">
        <v>83</v>
      </c>
      <c r="B11" s="20" t="s">
        <v>319</v>
      </c>
      <c r="C11" s="146">
        <v>0</v>
      </c>
      <c r="D11" s="146">
        <v>0</v>
      </c>
      <c r="E11" s="358"/>
      <c r="F11" s="358"/>
      <c r="G11" s="358"/>
      <c r="H11" s="358"/>
      <c r="I11" s="358"/>
      <c r="J11" s="358"/>
      <c r="K11" s="341"/>
      <c r="L11" s="341"/>
      <c r="M11" s="341"/>
    </row>
    <row r="12" spans="1:13" s="53" customFormat="1" ht="18" customHeight="1">
      <c r="A12" s="232" t="s">
        <v>14</v>
      </c>
      <c r="B12" s="233" t="s">
        <v>46</v>
      </c>
      <c r="C12" s="230">
        <v>0</v>
      </c>
      <c r="D12" s="230">
        <v>1</v>
      </c>
      <c r="E12" s="227"/>
      <c r="F12" s="227"/>
      <c r="G12" s="227"/>
      <c r="H12" s="227"/>
      <c r="I12" s="227"/>
      <c r="J12" s="227"/>
      <c r="K12" s="330"/>
      <c r="L12" s="330"/>
      <c r="M12" s="330"/>
    </row>
    <row r="13" spans="1:4" ht="18" customHeight="1">
      <c r="A13" s="19" t="s">
        <v>17</v>
      </c>
      <c r="B13" s="21" t="s">
        <v>45</v>
      </c>
      <c r="C13" s="146">
        <v>0</v>
      </c>
      <c r="D13" s="146">
        <v>1</v>
      </c>
    </row>
    <row r="14" spans="1:4" ht="18" customHeight="1">
      <c r="A14" s="19" t="s">
        <v>18</v>
      </c>
      <c r="B14" s="21" t="s">
        <v>86</v>
      </c>
      <c r="C14" s="146">
        <v>0</v>
      </c>
      <c r="D14" s="146">
        <v>0</v>
      </c>
    </row>
    <row r="15" spans="1:13" s="2" customFormat="1" ht="18" customHeight="1">
      <c r="A15" s="19" t="s">
        <v>111</v>
      </c>
      <c r="B15" s="20" t="s">
        <v>109</v>
      </c>
      <c r="C15" s="146">
        <v>0</v>
      </c>
      <c r="D15" s="146">
        <v>0</v>
      </c>
      <c r="E15" s="358"/>
      <c r="F15" s="358"/>
      <c r="G15" s="358"/>
      <c r="H15" s="358"/>
      <c r="I15" s="358"/>
      <c r="J15" s="358"/>
      <c r="K15" s="341"/>
      <c r="L15" s="341"/>
      <c r="M15" s="341"/>
    </row>
    <row r="16" spans="1:13" s="53" customFormat="1" ht="18" customHeight="1">
      <c r="A16" s="232" t="s">
        <v>19</v>
      </c>
      <c r="B16" s="233" t="s">
        <v>84</v>
      </c>
      <c r="C16" s="230">
        <v>49</v>
      </c>
      <c r="D16" s="231">
        <v>124</v>
      </c>
      <c r="E16" s="227"/>
      <c r="F16" s="227"/>
      <c r="G16" s="227"/>
      <c r="H16" s="227"/>
      <c r="I16" s="227"/>
      <c r="J16" s="227"/>
      <c r="K16" s="330"/>
      <c r="L16" s="330"/>
      <c r="M16" s="330"/>
    </row>
    <row r="17" spans="1:13" s="2" customFormat="1" ht="18" customHeight="1">
      <c r="A17" s="19" t="s">
        <v>47</v>
      </c>
      <c r="B17" s="20" t="s">
        <v>66</v>
      </c>
      <c r="C17" s="146">
        <v>0</v>
      </c>
      <c r="D17" s="146">
        <v>0</v>
      </c>
      <c r="E17" s="358"/>
      <c r="F17" s="358"/>
      <c r="G17" s="358"/>
      <c r="H17" s="358"/>
      <c r="I17" s="358"/>
      <c r="J17" s="358"/>
      <c r="K17" s="341"/>
      <c r="L17" s="341"/>
      <c r="M17" s="341"/>
    </row>
    <row r="18" spans="1:13" s="2" customFormat="1" ht="18" customHeight="1">
      <c r="A18" s="19" t="s">
        <v>48</v>
      </c>
      <c r="B18" s="20" t="s">
        <v>67</v>
      </c>
      <c r="C18" s="146">
        <v>0</v>
      </c>
      <c r="D18" s="146">
        <v>1</v>
      </c>
      <c r="E18" s="358"/>
      <c r="F18" s="358"/>
      <c r="G18" s="358"/>
      <c r="H18" s="358"/>
      <c r="I18" s="358"/>
      <c r="J18" s="358"/>
      <c r="K18" s="341"/>
      <c r="L18" s="341"/>
      <c r="M18" s="341"/>
    </row>
    <row r="19" spans="1:13" s="2" customFormat="1" ht="18" customHeight="1">
      <c r="A19" s="19" t="s">
        <v>92</v>
      </c>
      <c r="B19" s="20" t="s">
        <v>79</v>
      </c>
      <c r="C19" s="231">
        <v>0</v>
      </c>
      <c r="D19" s="146">
        <v>15</v>
      </c>
      <c r="E19" s="360"/>
      <c r="F19" s="360"/>
      <c r="G19" s="360"/>
      <c r="H19" s="360"/>
      <c r="I19" s="360"/>
      <c r="J19" s="360"/>
      <c r="K19" s="341"/>
      <c r="L19" s="341"/>
      <c r="M19" s="341"/>
    </row>
    <row r="20" spans="1:13" s="15" customFormat="1" ht="18" customHeight="1">
      <c r="A20" s="19" t="s">
        <v>93</v>
      </c>
      <c r="B20" s="20" t="s">
        <v>68</v>
      </c>
      <c r="C20" s="146">
        <v>47</v>
      </c>
      <c r="D20" s="146">
        <v>104</v>
      </c>
      <c r="E20" s="361"/>
      <c r="F20" s="361"/>
      <c r="G20" s="361"/>
      <c r="H20" s="361"/>
      <c r="I20" s="361"/>
      <c r="J20" s="361"/>
      <c r="K20" s="343"/>
      <c r="L20" s="343"/>
      <c r="M20" s="343"/>
    </row>
    <row r="21" spans="1:13" s="2" customFormat="1" ht="18" customHeight="1">
      <c r="A21" s="19" t="s">
        <v>112</v>
      </c>
      <c r="B21" s="20" t="s">
        <v>69</v>
      </c>
      <c r="C21" s="146">
        <v>1</v>
      </c>
      <c r="D21" s="146">
        <v>1</v>
      </c>
      <c r="E21" s="358"/>
      <c r="F21" s="358"/>
      <c r="G21" s="358"/>
      <c r="H21" s="358"/>
      <c r="I21" s="358"/>
      <c r="J21" s="358"/>
      <c r="K21" s="341"/>
      <c r="L21" s="341"/>
      <c r="M21" s="341"/>
    </row>
    <row r="22" spans="1:13" s="2" customFormat="1" ht="18" customHeight="1">
      <c r="A22" s="19" t="s">
        <v>113</v>
      </c>
      <c r="B22" s="20" t="s">
        <v>70</v>
      </c>
      <c r="C22" s="146">
        <v>0</v>
      </c>
      <c r="D22" s="146">
        <v>0</v>
      </c>
      <c r="E22" s="358"/>
      <c r="F22" s="358"/>
      <c r="G22" s="358"/>
      <c r="H22" s="358"/>
      <c r="I22" s="358"/>
      <c r="J22" s="358"/>
      <c r="K22" s="341"/>
      <c r="L22" s="341"/>
      <c r="M22" s="341"/>
    </row>
    <row r="23" spans="1:13" s="2" customFormat="1" ht="18" customHeight="1">
      <c r="A23" s="19" t="s">
        <v>114</v>
      </c>
      <c r="B23" s="20" t="s">
        <v>71</v>
      </c>
      <c r="C23" s="146">
        <v>0</v>
      </c>
      <c r="D23" s="146">
        <v>0</v>
      </c>
      <c r="E23" s="358"/>
      <c r="F23" s="358"/>
      <c r="G23" s="358"/>
      <c r="H23" s="358"/>
      <c r="I23" s="358"/>
      <c r="J23" s="358"/>
      <c r="K23" s="341"/>
      <c r="L23" s="341"/>
      <c r="M23" s="341"/>
    </row>
    <row r="24" spans="1:13" s="2" customFormat="1" ht="18" customHeight="1">
      <c r="A24" s="19" t="s">
        <v>115</v>
      </c>
      <c r="B24" s="20" t="s">
        <v>78</v>
      </c>
      <c r="C24" s="231">
        <v>0</v>
      </c>
      <c r="D24" s="146">
        <v>0</v>
      </c>
      <c r="E24" s="358"/>
      <c r="F24" s="358"/>
      <c r="G24" s="358"/>
      <c r="H24" s="358"/>
      <c r="I24" s="358"/>
      <c r="J24" s="358"/>
      <c r="K24" s="341"/>
      <c r="L24" s="341"/>
      <c r="M24" s="341"/>
    </row>
    <row r="25" spans="1:13" s="15" customFormat="1" ht="18" customHeight="1">
      <c r="A25" s="19" t="s">
        <v>116</v>
      </c>
      <c r="B25" s="20" t="s">
        <v>72</v>
      </c>
      <c r="C25" s="146">
        <v>1</v>
      </c>
      <c r="D25" s="146">
        <v>3</v>
      </c>
      <c r="E25" s="361"/>
      <c r="F25" s="361"/>
      <c r="G25" s="361"/>
      <c r="H25" s="361"/>
      <c r="I25" s="361"/>
      <c r="J25" s="361"/>
      <c r="K25" s="343"/>
      <c r="L25" s="343"/>
      <c r="M25" s="343"/>
    </row>
    <row r="26" spans="1:13" s="234" customFormat="1" ht="18" customHeight="1">
      <c r="A26" s="232" t="s">
        <v>22</v>
      </c>
      <c r="B26" s="233" t="s">
        <v>85</v>
      </c>
      <c r="C26" s="230">
        <v>3</v>
      </c>
      <c r="D26" s="230">
        <v>7</v>
      </c>
      <c r="E26" s="362"/>
      <c r="F26" s="362"/>
      <c r="G26" s="362"/>
      <c r="H26" s="362"/>
      <c r="I26" s="362"/>
      <c r="J26" s="362"/>
      <c r="K26" s="344"/>
      <c r="L26" s="344"/>
      <c r="M26" s="344"/>
    </row>
    <row r="27" spans="1:13" s="13" customFormat="1" ht="18" customHeight="1">
      <c r="A27" s="19" t="s">
        <v>49</v>
      </c>
      <c r="B27" s="20" t="s">
        <v>73</v>
      </c>
      <c r="C27" s="146">
        <v>3</v>
      </c>
      <c r="D27" s="146">
        <v>7</v>
      </c>
      <c r="E27" s="363"/>
      <c r="F27" s="363"/>
      <c r="G27" s="363"/>
      <c r="H27" s="363"/>
      <c r="I27" s="363"/>
      <c r="J27" s="363"/>
      <c r="K27" s="345"/>
      <c r="L27" s="345"/>
      <c r="M27" s="345"/>
    </row>
    <row r="28" spans="1:13" s="14" customFormat="1" ht="18" customHeight="1">
      <c r="A28" s="19" t="s">
        <v>50</v>
      </c>
      <c r="B28" s="20" t="s">
        <v>74</v>
      </c>
      <c r="C28" s="146">
        <v>0</v>
      </c>
      <c r="D28" s="146">
        <v>0</v>
      </c>
      <c r="E28" s="364"/>
      <c r="F28" s="364"/>
      <c r="G28" s="364"/>
      <c r="H28" s="364"/>
      <c r="I28" s="364"/>
      <c r="J28" s="364"/>
      <c r="K28" s="346"/>
      <c r="L28" s="346"/>
      <c r="M28" s="346"/>
    </row>
    <row r="29" spans="1:13" s="235" customFormat="1" ht="18" customHeight="1">
      <c r="A29" s="228" t="s">
        <v>23</v>
      </c>
      <c r="B29" s="229" t="s">
        <v>110</v>
      </c>
      <c r="C29" s="230">
        <v>1498</v>
      </c>
      <c r="D29" s="230">
        <v>2632</v>
      </c>
      <c r="E29" s="360"/>
      <c r="F29" s="360"/>
      <c r="G29" s="360"/>
      <c r="H29" s="360"/>
      <c r="I29" s="360"/>
      <c r="J29" s="360"/>
      <c r="K29" s="342"/>
      <c r="L29" s="342"/>
      <c r="M29" s="342"/>
    </row>
    <row r="30" spans="1:13" s="2" customFormat="1" ht="18" customHeight="1">
      <c r="A30" s="26" t="s">
        <v>76</v>
      </c>
      <c r="B30" s="27" t="s">
        <v>63</v>
      </c>
      <c r="C30" s="146">
        <v>1345</v>
      </c>
      <c r="D30" s="146">
        <v>2510</v>
      </c>
      <c r="E30" s="358"/>
      <c r="F30" s="358"/>
      <c r="G30" s="358"/>
      <c r="H30" s="358"/>
      <c r="I30" s="358"/>
      <c r="J30" s="358"/>
      <c r="K30" s="341"/>
      <c r="L30" s="341"/>
      <c r="M30" s="341"/>
    </row>
    <row r="31" spans="1:13" s="16" customFormat="1" ht="18" customHeight="1">
      <c r="A31" s="26" t="s">
        <v>51</v>
      </c>
      <c r="B31" s="27" t="s">
        <v>64</v>
      </c>
      <c r="C31" s="146">
        <v>0</v>
      </c>
      <c r="D31" s="146">
        <v>0</v>
      </c>
      <c r="E31" s="361"/>
      <c r="F31" s="361"/>
      <c r="G31" s="361"/>
      <c r="H31" s="361"/>
      <c r="I31" s="361"/>
      <c r="J31" s="361"/>
      <c r="K31" s="347"/>
      <c r="L31" s="347"/>
      <c r="M31" s="347"/>
    </row>
    <row r="32" spans="1:13" s="16" customFormat="1" ht="18" customHeight="1">
      <c r="A32" s="26" t="s">
        <v>52</v>
      </c>
      <c r="B32" s="27" t="s">
        <v>65</v>
      </c>
      <c r="C32" s="146">
        <v>153</v>
      </c>
      <c r="D32" s="146">
        <v>122</v>
      </c>
      <c r="E32" s="361"/>
      <c r="F32" s="361"/>
      <c r="G32" s="361"/>
      <c r="H32" s="361"/>
      <c r="I32" s="361"/>
      <c r="J32" s="361"/>
      <c r="K32" s="347"/>
      <c r="L32" s="347"/>
      <c r="M32" s="347"/>
    </row>
    <row r="33" spans="1:13" s="17" customFormat="1" ht="18" customHeight="1">
      <c r="A33" s="26" t="s">
        <v>117</v>
      </c>
      <c r="B33" s="27" t="s">
        <v>130</v>
      </c>
      <c r="C33" s="146">
        <v>0</v>
      </c>
      <c r="D33" s="146">
        <v>0</v>
      </c>
      <c r="E33" s="365"/>
      <c r="F33" s="365"/>
      <c r="G33" s="365"/>
      <c r="H33" s="365"/>
      <c r="I33" s="365"/>
      <c r="J33" s="365"/>
      <c r="K33" s="348"/>
      <c r="L33" s="348"/>
      <c r="M33" s="348"/>
    </row>
    <row r="34" spans="1:13" s="17" customFormat="1" ht="18" customHeight="1">
      <c r="A34" s="28" t="s">
        <v>24</v>
      </c>
      <c r="B34" s="29" t="s">
        <v>135</v>
      </c>
      <c r="C34" s="147">
        <v>1383</v>
      </c>
      <c r="D34" s="146">
        <v>2859</v>
      </c>
      <c r="E34" s="366"/>
      <c r="F34" s="366"/>
      <c r="G34" s="366"/>
      <c r="H34" s="366"/>
      <c r="I34" s="366"/>
      <c r="J34" s="366"/>
      <c r="K34" s="348"/>
      <c r="L34" s="348"/>
      <c r="M34" s="348"/>
    </row>
    <row r="35" spans="1:13" s="17" customFormat="1" ht="42" customHeight="1">
      <c r="A35" s="591" t="s">
        <v>140</v>
      </c>
      <c r="B35" s="591"/>
      <c r="C35" s="591"/>
      <c r="D35" s="591"/>
      <c r="E35" s="365"/>
      <c r="F35" s="365"/>
      <c r="G35" s="365"/>
      <c r="H35" s="365"/>
      <c r="I35" s="365"/>
      <c r="J35" s="365"/>
      <c r="K35" s="348"/>
      <c r="L35" s="348"/>
      <c r="M35" s="348"/>
    </row>
    <row r="36" spans="1:4" ht="15.75">
      <c r="A36" s="592" t="s">
        <v>303</v>
      </c>
      <c r="B36" s="592"/>
      <c r="C36" s="592"/>
      <c r="D36" s="592"/>
    </row>
  </sheetData>
  <sheetProtection formatCells="0" formatColumns="0" formatRows="0"/>
  <mergeCells count="7">
    <mergeCell ref="A36:D36"/>
    <mergeCell ref="H1:I1"/>
    <mergeCell ref="K1:K2"/>
    <mergeCell ref="L1:L2"/>
    <mergeCell ref="A1:D1"/>
    <mergeCell ref="A2:B2"/>
    <mergeCell ref="A35:D35"/>
  </mergeCells>
  <printOptions/>
  <pageMargins left="0.4330708661417323" right="0.2362204724409449"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20.xml><?xml version="1.0" encoding="utf-8"?>
<worksheet xmlns="http://schemas.openxmlformats.org/spreadsheetml/2006/main" xmlns:r="http://schemas.openxmlformats.org/officeDocument/2006/relationships">
  <sheetPr>
    <tabColor rgb="FFFF0000"/>
  </sheetPr>
  <dimension ref="A1:H33"/>
  <sheetViews>
    <sheetView tabSelected="1" view="pageBreakPreview" zoomScale="80" zoomScaleSheetLayoutView="80" zoomScalePageLayoutView="0" workbookViewId="0" topLeftCell="A2">
      <selection activeCell="C30" sqref="C30:E30"/>
    </sheetView>
  </sheetViews>
  <sheetFormatPr defaultColWidth="9.00390625" defaultRowHeight="15.75"/>
  <cols>
    <col min="1" max="1" width="4.75390625" style="403" customWidth="1"/>
    <col min="2" max="2" width="23.375" style="403" customWidth="1"/>
    <col min="3" max="3" width="7.75390625" style="403" customWidth="1"/>
    <col min="4" max="4" width="7.625" style="403" customWidth="1"/>
    <col min="5" max="5" width="7.50390625" style="403" customWidth="1"/>
    <col min="6" max="7" width="12.875" style="403" customWidth="1"/>
    <col min="8" max="8" width="11.00390625" style="403" customWidth="1"/>
    <col min="9" max="9" width="14.75390625" style="403" customWidth="1"/>
    <col min="10" max="10" width="14.25390625" style="403" customWidth="1"/>
    <col min="11" max="16384" width="9.00390625" style="403" customWidth="1"/>
  </cols>
  <sheetData>
    <row r="1" spans="1:8" s="528" customFormat="1" ht="21.75" customHeight="1">
      <c r="A1" s="844" t="s">
        <v>173</v>
      </c>
      <c r="B1" s="844"/>
      <c r="C1" s="844"/>
      <c r="D1" s="844"/>
      <c r="E1" s="844"/>
      <c r="F1" s="844"/>
      <c r="G1" s="844"/>
      <c r="H1" s="844"/>
    </row>
    <row r="2" spans="1:8" s="528" customFormat="1" ht="21.75" customHeight="1">
      <c r="A2" s="845" t="s">
        <v>450</v>
      </c>
      <c r="B2" s="845"/>
      <c r="C2" s="845"/>
      <c r="D2" s="845"/>
      <c r="E2" s="845"/>
      <c r="F2" s="845"/>
      <c r="G2" s="845"/>
      <c r="H2" s="845"/>
    </row>
    <row r="3" spans="6:8" ht="21" customHeight="1">
      <c r="F3" s="846" t="s">
        <v>291</v>
      </c>
      <c r="G3" s="846"/>
      <c r="H3" s="846"/>
    </row>
    <row r="4" spans="1:8" ht="15.75">
      <c r="A4" s="842" t="s">
        <v>172</v>
      </c>
      <c r="B4" s="842" t="s">
        <v>171</v>
      </c>
      <c r="C4" s="841" t="s">
        <v>168</v>
      </c>
      <c r="D4" s="841"/>
      <c r="E4" s="841"/>
      <c r="F4" s="841" t="s">
        <v>169</v>
      </c>
      <c r="G4" s="841"/>
      <c r="H4" s="841"/>
    </row>
    <row r="5" spans="1:8" ht="95.25" customHeight="1">
      <c r="A5" s="843"/>
      <c r="B5" s="843"/>
      <c r="C5" s="78" t="s">
        <v>166</v>
      </c>
      <c r="D5" s="80" t="s">
        <v>170</v>
      </c>
      <c r="E5" s="79" t="s">
        <v>167</v>
      </c>
      <c r="F5" s="78" t="s">
        <v>166</v>
      </c>
      <c r="G5" s="80" t="s">
        <v>170</v>
      </c>
      <c r="H5" s="79" t="s">
        <v>167</v>
      </c>
    </row>
    <row r="6" spans="1:8" ht="15.75">
      <c r="A6" s="529" t="s">
        <v>0</v>
      </c>
      <c r="B6" s="530" t="s">
        <v>89</v>
      </c>
      <c r="C6" s="531">
        <v>3956</v>
      </c>
      <c r="D6" s="531">
        <v>2881</v>
      </c>
      <c r="E6" s="531">
        <v>1383</v>
      </c>
      <c r="F6" s="531">
        <v>93393759</v>
      </c>
      <c r="G6" s="531">
        <v>82265687</v>
      </c>
      <c r="H6" s="531">
        <v>58346871</v>
      </c>
    </row>
    <row r="7" spans="1:8" ht="15.75">
      <c r="A7" s="532" t="s">
        <v>13</v>
      </c>
      <c r="B7" s="533" t="s">
        <v>31</v>
      </c>
      <c r="C7" s="534">
        <v>2563</v>
      </c>
      <c r="D7" s="535">
        <v>1808</v>
      </c>
      <c r="E7" s="536">
        <v>869</v>
      </c>
      <c r="F7" s="534">
        <v>25176260</v>
      </c>
      <c r="G7" s="534">
        <v>18211612</v>
      </c>
      <c r="H7" s="536">
        <v>10683431</v>
      </c>
    </row>
    <row r="8" spans="1:8" ht="15.75">
      <c r="A8" s="532" t="s">
        <v>14</v>
      </c>
      <c r="B8" s="537" t="s">
        <v>33</v>
      </c>
      <c r="C8" s="534">
        <v>105</v>
      </c>
      <c r="D8" s="535">
        <v>74</v>
      </c>
      <c r="E8" s="536">
        <v>41</v>
      </c>
      <c r="F8" s="534">
        <v>7280595</v>
      </c>
      <c r="G8" s="534">
        <v>5891447</v>
      </c>
      <c r="H8" s="536">
        <v>2249908</v>
      </c>
    </row>
    <row r="9" spans="1:8" ht="15.75">
      <c r="A9" s="532" t="s">
        <v>19</v>
      </c>
      <c r="B9" s="537" t="s">
        <v>141</v>
      </c>
      <c r="C9" s="534">
        <v>41</v>
      </c>
      <c r="D9" s="535">
        <v>36</v>
      </c>
      <c r="E9" s="536">
        <v>0</v>
      </c>
      <c r="F9" s="534">
        <v>353338</v>
      </c>
      <c r="G9" s="534">
        <v>652696</v>
      </c>
      <c r="H9" s="536">
        <v>0</v>
      </c>
    </row>
    <row r="10" spans="1:8" ht="15.75">
      <c r="A10" s="532" t="s">
        <v>22</v>
      </c>
      <c r="B10" s="533" t="s">
        <v>145</v>
      </c>
      <c r="C10" s="534">
        <v>0</v>
      </c>
      <c r="D10" s="535">
        <v>0</v>
      </c>
      <c r="E10" s="536">
        <v>0</v>
      </c>
      <c r="F10" s="534">
        <v>0</v>
      </c>
      <c r="G10" s="534">
        <v>0</v>
      </c>
      <c r="H10" s="536">
        <v>0</v>
      </c>
    </row>
    <row r="11" spans="1:8" s="526" customFormat="1" ht="25.5">
      <c r="A11" s="532" t="s">
        <v>23</v>
      </c>
      <c r="B11" s="538" t="s">
        <v>144</v>
      </c>
      <c r="C11" s="539">
        <v>31</v>
      </c>
      <c r="D11" s="535">
        <v>31</v>
      </c>
      <c r="E11" s="540">
        <v>18</v>
      </c>
      <c r="F11" s="539">
        <v>38239</v>
      </c>
      <c r="G11" s="539">
        <v>39039</v>
      </c>
      <c r="H11" s="540">
        <v>10000</v>
      </c>
    </row>
    <row r="12" spans="1:8" ht="15.75">
      <c r="A12" s="532" t="s">
        <v>24</v>
      </c>
      <c r="B12" s="533" t="s">
        <v>128</v>
      </c>
      <c r="C12" s="534">
        <v>999</v>
      </c>
      <c r="D12" s="535">
        <v>836</v>
      </c>
      <c r="E12" s="536">
        <v>410</v>
      </c>
      <c r="F12" s="534">
        <v>57763892</v>
      </c>
      <c r="G12" s="534">
        <v>55214316</v>
      </c>
      <c r="H12" s="536">
        <v>45170807</v>
      </c>
    </row>
    <row r="13" spans="1:8" ht="15.75">
      <c r="A13" s="532" t="s">
        <v>25</v>
      </c>
      <c r="B13" s="533" t="s">
        <v>129</v>
      </c>
      <c r="C13" s="534">
        <v>3</v>
      </c>
      <c r="D13" s="535">
        <v>0</v>
      </c>
      <c r="E13" s="536">
        <v>0</v>
      </c>
      <c r="F13" s="534">
        <v>106380</v>
      </c>
      <c r="G13" s="534">
        <v>0</v>
      </c>
      <c r="H13" s="536">
        <v>0</v>
      </c>
    </row>
    <row r="14" spans="1:8" ht="15.75">
      <c r="A14" s="532" t="s">
        <v>26</v>
      </c>
      <c r="B14" s="533" t="s">
        <v>32</v>
      </c>
      <c r="C14" s="534">
        <v>204</v>
      </c>
      <c r="D14" s="535">
        <v>87</v>
      </c>
      <c r="E14" s="536">
        <v>38</v>
      </c>
      <c r="F14" s="534">
        <v>946438</v>
      </c>
      <c r="G14" s="534">
        <v>527961</v>
      </c>
      <c r="H14" s="536">
        <v>220636</v>
      </c>
    </row>
    <row r="15" spans="1:8" ht="15.75">
      <c r="A15" s="532" t="s">
        <v>27</v>
      </c>
      <c r="B15" s="533" t="s">
        <v>34</v>
      </c>
      <c r="C15" s="534">
        <v>7</v>
      </c>
      <c r="D15" s="535">
        <v>7</v>
      </c>
      <c r="E15" s="536">
        <v>7</v>
      </c>
      <c r="F15" s="534">
        <v>12089</v>
      </c>
      <c r="G15" s="534">
        <v>12089</v>
      </c>
      <c r="H15" s="536">
        <v>12089</v>
      </c>
    </row>
    <row r="16" spans="1:8" ht="15.75">
      <c r="A16" s="532" t="s">
        <v>29</v>
      </c>
      <c r="B16" s="533" t="s">
        <v>35</v>
      </c>
      <c r="C16" s="534">
        <v>2</v>
      </c>
      <c r="D16" s="535">
        <v>2</v>
      </c>
      <c r="E16" s="536">
        <v>0</v>
      </c>
      <c r="F16" s="534">
        <v>1716527</v>
      </c>
      <c r="G16" s="534">
        <v>1716527</v>
      </c>
      <c r="H16" s="536">
        <v>0</v>
      </c>
    </row>
    <row r="17" spans="1:8" ht="15.75">
      <c r="A17" s="532" t="s">
        <v>30</v>
      </c>
      <c r="B17" s="533" t="s">
        <v>143</v>
      </c>
      <c r="C17" s="534">
        <v>0</v>
      </c>
      <c r="D17" s="535">
        <v>0</v>
      </c>
      <c r="E17" s="536">
        <v>0</v>
      </c>
      <c r="F17" s="534">
        <v>0</v>
      </c>
      <c r="G17" s="534">
        <v>0</v>
      </c>
      <c r="H17" s="536">
        <v>0</v>
      </c>
    </row>
    <row r="18" spans="1:8" ht="15.75">
      <c r="A18" s="532" t="s">
        <v>104</v>
      </c>
      <c r="B18" s="533" t="s">
        <v>142</v>
      </c>
      <c r="C18" s="534">
        <v>0</v>
      </c>
      <c r="D18" s="535">
        <v>0</v>
      </c>
      <c r="E18" s="536">
        <v>0</v>
      </c>
      <c r="F18" s="534">
        <v>0</v>
      </c>
      <c r="G18" s="534">
        <v>0</v>
      </c>
      <c r="H18" s="536">
        <v>0</v>
      </c>
    </row>
    <row r="19" spans="1:8" ht="15.75">
      <c r="A19" s="532" t="s">
        <v>101</v>
      </c>
      <c r="B19" s="533" t="s">
        <v>102</v>
      </c>
      <c r="C19" s="534">
        <v>1</v>
      </c>
      <c r="D19" s="535">
        <v>0</v>
      </c>
      <c r="E19" s="536">
        <v>0</v>
      </c>
      <c r="F19" s="534">
        <v>1</v>
      </c>
      <c r="G19" s="534">
        <v>0</v>
      </c>
      <c r="H19" s="536">
        <v>0</v>
      </c>
    </row>
    <row r="20" spans="1:8" ht="15.75">
      <c r="A20" s="529" t="s">
        <v>1</v>
      </c>
      <c r="B20" s="541" t="s">
        <v>90</v>
      </c>
      <c r="C20" s="531">
        <v>7472</v>
      </c>
      <c r="D20" s="531">
        <v>5491</v>
      </c>
      <c r="E20" s="531">
        <v>2859</v>
      </c>
      <c r="F20" s="531">
        <v>2119310798</v>
      </c>
      <c r="G20" s="531">
        <v>1654278576</v>
      </c>
      <c r="H20" s="531">
        <v>716245099</v>
      </c>
    </row>
    <row r="21" spans="1:8" ht="15.75">
      <c r="A21" s="532" t="s">
        <v>13</v>
      </c>
      <c r="B21" s="533" t="s">
        <v>31</v>
      </c>
      <c r="C21" s="534">
        <f>5835+16</f>
        <v>5851</v>
      </c>
      <c r="D21" s="535">
        <f>4214+16</f>
        <v>4230</v>
      </c>
      <c r="E21" s="536">
        <f>2180+16</f>
        <v>2196</v>
      </c>
      <c r="F21" s="534">
        <v>1117343708</v>
      </c>
      <c r="G21" s="534">
        <v>828838118</v>
      </c>
      <c r="H21" s="536">
        <v>336652843</v>
      </c>
    </row>
    <row r="22" spans="1:8" ht="15.75">
      <c r="A22" s="532" t="s">
        <v>14</v>
      </c>
      <c r="B22" s="537" t="s">
        <v>33</v>
      </c>
      <c r="C22" s="534">
        <v>206</v>
      </c>
      <c r="D22" s="535">
        <v>153</v>
      </c>
      <c r="E22" s="536">
        <v>98</v>
      </c>
      <c r="F22" s="534">
        <v>541481507</v>
      </c>
      <c r="G22" s="534">
        <v>475736151</v>
      </c>
      <c r="H22" s="536">
        <v>166501824</v>
      </c>
    </row>
    <row r="23" spans="1:8" ht="15.75">
      <c r="A23" s="532" t="s">
        <v>19</v>
      </c>
      <c r="B23" s="537" t="s">
        <v>141</v>
      </c>
      <c r="C23" s="534">
        <v>233</v>
      </c>
      <c r="D23" s="535">
        <v>97</v>
      </c>
      <c r="E23" s="536">
        <v>22</v>
      </c>
      <c r="F23" s="534">
        <v>188396813</v>
      </c>
      <c r="G23" s="534">
        <v>91261373</v>
      </c>
      <c r="H23" s="536">
        <v>6573205</v>
      </c>
    </row>
    <row r="24" spans="1:8" ht="15.75">
      <c r="A24" s="532" t="s">
        <v>22</v>
      </c>
      <c r="B24" s="533" t="s">
        <v>145</v>
      </c>
      <c r="C24" s="534">
        <v>0</v>
      </c>
      <c r="D24" s="535">
        <v>0</v>
      </c>
      <c r="E24" s="536">
        <v>0</v>
      </c>
      <c r="F24" s="534"/>
      <c r="G24" s="534">
        <v>0</v>
      </c>
      <c r="H24" s="536">
        <v>0</v>
      </c>
    </row>
    <row r="25" spans="1:8" s="527" customFormat="1" ht="26.25">
      <c r="A25" s="542" t="s">
        <v>23</v>
      </c>
      <c r="B25" s="543" t="s">
        <v>144</v>
      </c>
      <c r="C25" s="544">
        <v>3</v>
      </c>
      <c r="D25" s="545">
        <v>5</v>
      </c>
      <c r="E25" s="546">
        <v>3</v>
      </c>
      <c r="F25" s="544">
        <v>150657</v>
      </c>
      <c r="G25" s="544">
        <v>160078</v>
      </c>
      <c r="H25" s="546">
        <v>150657</v>
      </c>
    </row>
    <row r="26" spans="1:8" ht="15.75">
      <c r="A26" s="532" t="s">
        <v>24</v>
      </c>
      <c r="B26" s="533" t="s">
        <v>128</v>
      </c>
      <c r="C26" s="534">
        <v>567</v>
      </c>
      <c r="D26" s="535">
        <v>529</v>
      </c>
      <c r="E26" s="536">
        <v>281</v>
      </c>
      <c r="F26" s="534">
        <f>253020944+111410</f>
        <v>253132354</v>
      </c>
      <c r="G26" s="534">
        <v>243938432</v>
      </c>
      <c r="H26" s="536">
        <v>197549199</v>
      </c>
    </row>
    <row r="27" spans="1:8" ht="15.75">
      <c r="A27" s="532" t="s">
        <v>25</v>
      </c>
      <c r="B27" s="533" t="s">
        <v>129</v>
      </c>
      <c r="C27" s="534">
        <v>0</v>
      </c>
      <c r="D27" s="535">
        <v>0</v>
      </c>
      <c r="E27" s="536">
        <v>0</v>
      </c>
      <c r="F27" s="534">
        <v>0</v>
      </c>
      <c r="G27" s="534">
        <v>0</v>
      </c>
      <c r="H27" s="536">
        <v>0</v>
      </c>
    </row>
    <row r="28" spans="1:8" ht="15.75">
      <c r="A28" s="532" t="s">
        <v>26</v>
      </c>
      <c r="B28" s="533" t="s">
        <v>32</v>
      </c>
      <c r="C28" s="534">
        <v>540</v>
      </c>
      <c r="D28" s="535">
        <v>408</v>
      </c>
      <c r="E28" s="536">
        <v>211</v>
      </c>
      <c r="F28" s="534">
        <v>13327974</v>
      </c>
      <c r="G28" s="534">
        <v>9038755</v>
      </c>
      <c r="H28" s="536">
        <v>4129246</v>
      </c>
    </row>
    <row r="29" spans="1:8" ht="15.75">
      <c r="A29" s="532" t="s">
        <v>27</v>
      </c>
      <c r="B29" s="533" t="s">
        <v>34</v>
      </c>
      <c r="C29" s="534">
        <v>28</v>
      </c>
      <c r="D29" s="535">
        <v>27</v>
      </c>
      <c r="E29" s="536">
        <v>27</v>
      </c>
      <c r="F29" s="534">
        <v>4295477</v>
      </c>
      <c r="G29" s="534">
        <v>4157477</v>
      </c>
      <c r="H29" s="536">
        <v>4157477</v>
      </c>
    </row>
    <row r="30" spans="1:8" ht="15.75">
      <c r="A30" s="532" t="s">
        <v>29</v>
      </c>
      <c r="B30" s="533" t="s">
        <v>35</v>
      </c>
      <c r="C30" s="534"/>
      <c r="D30" s="535"/>
      <c r="E30" s="536"/>
      <c r="F30" s="534">
        <v>0</v>
      </c>
      <c r="G30" s="534">
        <v>0</v>
      </c>
      <c r="H30" s="536">
        <v>0</v>
      </c>
    </row>
    <row r="31" spans="1:8" ht="15.75">
      <c r="A31" s="532" t="s">
        <v>30</v>
      </c>
      <c r="B31" s="533" t="s">
        <v>143</v>
      </c>
      <c r="C31" s="534">
        <v>44</v>
      </c>
      <c r="D31" s="535">
        <v>42</v>
      </c>
      <c r="E31" s="536">
        <v>21</v>
      </c>
      <c r="F31" s="534">
        <v>1182308</v>
      </c>
      <c r="G31" s="534">
        <v>1148192</v>
      </c>
      <c r="H31" s="536">
        <v>530648</v>
      </c>
    </row>
    <row r="32" spans="1:8" ht="15.75">
      <c r="A32" s="532" t="s">
        <v>104</v>
      </c>
      <c r="B32" s="533" t="s">
        <v>142</v>
      </c>
      <c r="C32" s="547">
        <v>0</v>
      </c>
      <c r="D32" s="548">
        <v>0</v>
      </c>
      <c r="E32" s="549">
        <v>0</v>
      </c>
      <c r="F32" s="534">
        <v>0</v>
      </c>
      <c r="G32" s="534">
        <v>0</v>
      </c>
      <c r="H32" s="536">
        <v>0</v>
      </c>
    </row>
    <row r="33" spans="1:8" ht="15.75">
      <c r="A33" s="532" t="s">
        <v>101</v>
      </c>
      <c r="B33" s="533" t="s">
        <v>102</v>
      </c>
      <c r="C33" s="547">
        <v>0</v>
      </c>
      <c r="D33" s="548">
        <v>0</v>
      </c>
      <c r="E33" s="549">
        <v>0</v>
      </c>
      <c r="F33" s="534">
        <v>0</v>
      </c>
      <c r="G33" s="534">
        <v>0</v>
      </c>
      <c r="H33" s="536">
        <v>0</v>
      </c>
    </row>
  </sheetData>
  <sheetProtection formatCells="0" formatColumns="0" formatRows="0" insertColumns="0" insertRows="0"/>
  <mergeCells count="7">
    <mergeCell ref="C4:E4"/>
    <mergeCell ref="F4:H4"/>
    <mergeCell ref="A4:A5"/>
    <mergeCell ref="B4:B5"/>
    <mergeCell ref="A1:H1"/>
    <mergeCell ref="A2:H2"/>
    <mergeCell ref="F3:H3"/>
  </mergeCells>
  <printOptions/>
  <pageMargins left="0.4" right="0.36" top="0.45" bottom="0.49" header="0.31496062992125984" footer="0.31496062992125984"/>
  <pageSetup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tabColor rgb="FF00B050"/>
  </sheetPr>
  <dimension ref="A1:AF42"/>
  <sheetViews>
    <sheetView view="pageBreakPreview" zoomScale="90" zoomScaleSheetLayoutView="90" zoomScalePageLayoutView="0" workbookViewId="0" topLeftCell="A13">
      <selection activeCell="R4" sqref="R4:R7"/>
    </sheetView>
  </sheetViews>
  <sheetFormatPr defaultColWidth="9.00390625" defaultRowHeight="15.75"/>
  <cols>
    <col min="1" max="1" width="4.25390625" style="132" customWidth="1"/>
    <col min="2" max="2" width="25.50390625" style="132" customWidth="1"/>
    <col min="3" max="3" width="6.625" style="132" customWidth="1"/>
    <col min="4" max="4" width="7.625" style="132" customWidth="1"/>
    <col min="5" max="5" width="8.00390625" style="131" customWidth="1"/>
    <col min="6" max="6" width="6.50390625" style="132" customWidth="1"/>
    <col min="7" max="7" width="5.75390625" style="132" customWidth="1"/>
    <col min="8" max="8" width="5.375" style="132" customWidth="1"/>
    <col min="9" max="9" width="7.75390625" style="132" customWidth="1"/>
    <col min="10" max="10" width="6.75390625" style="132" customWidth="1"/>
    <col min="11" max="11" width="6.625" style="132" customWidth="1"/>
    <col min="12" max="12" width="7.125" style="132" customWidth="1"/>
    <col min="13" max="13" width="6.375" style="132" customWidth="1"/>
    <col min="14" max="14" width="6.75390625" style="133" customWidth="1"/>
    <col min="15" max="15" width="6.125" style="133" customWidth="1"/>
    <col min="16" max="16" width="5.625" style="133" customWidth="1"/>
    <col min="17" max="17" width="7.00390625" style="427" customWidth="1"/>
    <col min="18" max="18" width="7.00390625" style="133" customWidth="1"/>
    <col min="19" max="19" width="5.75390625" style="133" customWidth="1"/>
    <col min="20" max="20" width="8.125" style="133" customWidth="1"/>
    <col min="21" max="21" width="6.25390625" style="133" customWidth="1"/>
    <col min="22" max="32" width="9.00390625" style="408" customWidth="1"/>
    <col min="33" max="16384" width="9.00390625" style="132" customWidth="1"/>
  </cols>
  <sheetData>
    <row r="1" spans="1:21" ht="60" customHeight="1">
      <c r="A1" s="570" t="s">
        <v>320</v>
      </c>
      <c r="B1" s="570"/>
      <c r="C1" s="570"/>
      <c r="D1" s="570"/>
      <c r="E1" s="558" t="s">
        <v>453</v>
      </c>
      <c r="F1" s="558"/>
      <c r="G1" s="558"/>
      <c r="H1" s="558"/>
      <c r="I1" s="558"/>
      <c r="J1" s="558"/>
      <c r="K1" s="558"/>
      <c r="L1" s="558"/>
      <c r="M1" s="558"/>
      <c r="N1" s="558"/>
      <c r="O1" s="558"/>
      <c r="P1" s="576" t="str">
        <f>TT!C2</f>
        <v>Đơn vị  báo cáo: 
Cục THADS tỉnh Đồng Tháp
Đơn vị nhận báo cáo:
Tổng Cục THADS</v>
      </c>
      <c r="Q1" s="576"/>
      <c r="R1" s="576"/>
      <c r="S1" s="576"/>
      <c r="T1" s="576"/>
      <c r="U1" s="576"/>
    </row>
    <row r="2" spans="1:21" ht="17.25" customHeight="1">
      <c r="A2" s="129"/>
      <c r="B2" s="130"/>
      <c r="C2" s="130"/>
      <c r="D2" s="130"/>
      <c r="I2" s="409"/>
      <c r="J2" s="410"/>
      <c r="K2" s="411"/>
      <c r="L2" s="411"/>
      <c r="M2" s="411"/>
      <c r="P2" s="556" t="s">
        <v>164</v>
      </c>
      <c r="Q2" s="556"/>
      <c r="R2" s="556"/>
      <c r="S2" s="556"/>
      <c r="T2" s="556"/>
      <c r="U2" s="556"/>
    </row>
    <row r="3" spans="1:32" s="413" customFormat="1" ht="15.75" customHeight="1">
      <c r="A3" s="564" t="s">
        <v>136</v>
      </c>
      <c r="B3" s="564" t="s">
        <v>157</v>
      </c>
      <c r="C3" s="564" t="s">
        <v>163</v>
      </c>
      <c r="D3" s="559" t="s">
        <v>134</v>
      </c>
      <c r="E3" s="557" t="s">
        <v>4</v>
      </c>
      <c r="F3" s="557"/>
      <c r="G3" s="557" t="s">
        <v>36</v>
      </c>
      <c r="H3" s="557" t="s">
        <v>162</v>
      </c>
      <c r="I3" s="557" t="s">
        <v>37</v>
      </c>
      <c r="J3" s="567" t="s">
        <v>4</v>
      </c>
      <c r="K3" s="568"/>
      <c r="L3" s="568"/>
      <c r="M3" s="568"/>
      <c r="N3" s="568"/>
      <c r="O3" s="568"/>
      <c r="P3" s="568"/>
      <c r="Q3" s="568"/>
      <c r="R3" s="568"/>
      <c r="S3" s="569"/>
      <c r="T3" s="561" t="s">
        <v>103</v>
      </c>
      <c r="U3" s="559" t="s">
        <v>160</v>
      </c>
      <c r="V3" s="578"/>
      <c r="W3" s="412"/>
      <c r="X3" s="412"/>
      <c r="Y3" s="412"/>
      <c r="Z3" s="412"/>
      <c r="AA3" s="412"/>
      <c r="AB3" s="412"/>
      <c r="AC3" s="412"/>
      <c r="AD3" s="412"/>
      <c r="AE3" s="412"/>
      <c r="AF3" s="412"/>
    </row>
    <row r="4" spans="1:32" s="415" customFormat="1" ht="15.75" customHeight="1">
      <c r="A4" s="565"/>
      <c r="B4" s="565"/>
      <c r="C4" s="565"/>
      <c r="D4" s="560"/>
      <c r="E4" s="557" t="s">
        <v>137</v>
      </c>
      <c r="F4" s="557" t="s">
        <v>62</v>
      </c>
      <c r="G4" s="557"/>
      <c r="H4" s="557"/>
      <c r="I4" s="557"/>
      <c r="J4" s="557" t="s">
        <v>61</v>
      </c>
      <c r="K4" s="557" t="s">
        <v>4</v>
      </c>
      <c r="L4" s="557"/>
      <c r="M4" s="557"/>
      <c r="N4" s="557"/>
      <c r="O4" s="557"/>
      <c r="P4" s="557"/>
      <c r="Q4" s="557" t="s">
        <v>139</v>
      </c>
      <c r="R4" s="557" t="s">
        <v>148</v>
      </c>
      <c r="S4" s="557" t="s">
        <v>81</v>
      </c>
      <c r="T4" s="562"/>
      <c r="U4" s="560"/>
      <c r="V4" s="578"/>
      <c r="W4" s="414"/>
      <c r="X4" s="414"/>
      <c r="Y4" s="414"/>
      <c r="Z4" s="414"/>
      <c r="AA4" s="414"/>
      <c r="AB4" s="414"/>
      <c r="AC4" s="414"/>
      <c r="AD4" s="414"/>
      <c r="AE4" s="414"/>
      <c r="AF4" s="414"/>
    </row>
    <row r="5" spans="1:32" s="413" customFormat="1" ht="15.75" customHeight="1">
      <c r="A5" s="565"/>
      <c r="B5" s="565"/>
      <c r="C5" s="565"/>
      <c r="D5" s="560"/>
      <c r="E5" s="557"/>
      <c r="F5" s="557"/>
      <c r="G5" s="557"/>
      <c r="H5" s="557"/>
      <c r="I5" s="557"/>
      <c r="J5" s="557"/>
      <c r="K5" s="557" t="s">
        <v>96</v>
      </c>
      <c r="L5" s="557" t="s">
        <v>4</v>
      </c>
      <c r="M5" s="557"/>
      <c r="N5" s="557" t="s">
        <v>42</v>
      </c>
      <c r="O5" s="557" t="s">
        <v>147</v>
      </c>
      <c r="P5" s="557" t="s">
        <v>46</v>
      </c>
      <c r="Q5" s="557"/>
      <c r="R5" s="557"/>
      <c r="S5" s="557"/>
      <c r="T5" s="562"/>
      <c r="U5" s="560"/>
      <c r="V5" s="578"/>
      <c r="W5" s="412"/>
      <c r="X5" s="412"/>
      <c r="Y5" s="412"/>
      <c r="Z5" s="412"/>
      <c r="AA5" s="412"/>
      <c r="AB5" s="412"/>
      <c r="AC5" s="412"/>
      <c r="AD5" s="412"/>
      <c r="AE5" s="412"/>
      <c r="AF5" s="412"/>
    </row>
    <row r="6" spans="1:32" s="413" customFormat="1" ht="15.75" customHeight="1">
      <c r="A6" s="565"/>
      <c r="B6" s="565"/>
      <c r="C6" s="565"/>
      <c r="D6" s="560"/>
      <c r="E6" s="557"/>
      <c r="F6" s="557"/>
      <c r="G6" s="557"/>
      <c r="H6" s="557"/>
      <c r="I6" s="557"/>
      <c r="J6" s="557"/>
      <c r="K6" s="557"/>
      <c r="L6" s="557"/>
      <c r="M6" s="557"/>
      <c r="N6" s="557"/>
      <c r="O6" s="557"/>
      <c r="P6" s="557"/>
      <c r="Q6" s="557"/>
      <c r="R6" s="557"/>
      <c r="S6" s="557"/>
      <c r="T6" s="562"/>
      <c r="U6" s="560"/>
      <c r="V6" s="578"/>
      <c r="W6" s="412"/>
      <c r="X6" s="412"/>
      <c r="Y6" s="412"/>
      <c r="Z6" s="412"/>
      <c r="AA6" s="412"/>
      <c r="AB6" s="412"/>
      <c r="AC6" s="412"/>
      <c r="AD6" s="412"/>
      <c r="AE6" s="412"/>
      <c r="AF6" s="412"/>
    </row>
    <row r="7" spans="1:32" s="413" customFormat="1" ht="37.5" customHeight="1">
      <c r="A7" s="566"/>
      <c r="B7" s="566"/>
      <c r="C7" s="566"/>
      <c r="D7" s="577"/>
      <c r="E7" s="557"/>
      <c r="F7" s="557"/>
      <c r="G7" s="557"/>
      <c r="H7" s="557"/>
      <c r="I7" s="557"/>
      <c r="J7" s="557"/>
      <c r="K7" s="557"/>
      <c r="L7" s="406" t="s">
        <v>39</v>
      </c>
      <c r="M7" s="406" t="s">
        <v>138</v>
      </c>
      <c r="N7" s="557"/>
      <c r="O7" s="557"/>
      <c r="P7" s="557"/>
      <c r="Q7" s="557"/>
      <c r="R7" s="557"/>
      <c r="S7" s="557"/>
      <c r="T7" s="563"/>
      <c r="U7" s="560"/>
      <c r="V7" s="578"/>
      <c r="W7" s="412"/>
      <c r="X7" s="412"/>
      <c r="Y7" s="412"/>
      <c r="Z7" s="412"/>
      <c r="AA7" s="412"/>
      <c r="AB7" s="412"/>
      <c r="AC7" s="412"/>
      <c r="AD7" s="412"/>
      <c r="AE7" s="412"/>
      <c r="AF7" s="412"/>
    </row>
    <row r="8" spans="1:21" ht="14.25" customHeight="1">
      <c r="A8" s="572" t="s">
        <v>3</v>
      </c>
      <c r="B8" s="573"/>
      <c r="C8" s="416" t="s">
        <v>13</v>
      </c>
      <c r="D8" s="416" t="s">
        <v>14</v>
      </c>
      <c r="E8" s="416" t="s">
        <v>19</v>
      </c>
      <c r="F8" s="416" t="s">
        <v>22</v>
      </c>
      <c r="G8" s="416" t="s">
        <v>23</v>
      </c>
      <c r="H8" s="416" t="s">
        <v>24</v>
      </c>
      <c r="I8" s="416" t="s">
        <v>25</v>
      </c>
      <c r="J8" s="416" t="s">
        <v>26</v>
      </c>
      <c r="K8" s="416" t="s">
        <v>27</v>
      </c>
      <c r="L8" s="416" t="s">
        <v>29</v>
      </c>
      <c r="M8" s="416" t="s">
        <v>30</v>
      </c>
      <c r="N8" s="416" t="s">
        <v>104</v>
      </c>
      <c r="O8" s="416" t="s">
        <v>101</v>
      </c>
      <c r="P8" s="416" t="s">
        <v>105</v>
      </c>
      <c r="Q8" s="416" t="s">
        <v>106</v>
      </c>
      <c r="R8" s="416" t="s">
        <v>107</v>
      </c>
      <c r="S8" s="416" t="s">
        <v>118</v>
      </c>
      <c r="T8" s="416" t="s">
        <v>131</v>
      </c>
      <c r="U8" s="416" t="s">
        <v>133</v>
      </c>
    </row>
    <row r="9" spans="1:22" ht="13.5" customHeight="1">
      <c r="A9" s="567" t="s">
        <v>10</v>
      </c>
      <c r="B9" s="568"/>
      <c r="C9" s="417">
        <v>4223</v>
      </c>
      <c r="D9" s="417">
        <v>12509</v>
      </c>
      <c r="E9" s="417">
        <v>7186</v>
      </c>
      <c r="F9" s="417">
        <v>5323</v>
      </c>
      <c r="G9" s="417">
        <v>51</v>
      </c>
      <c r="H9" s="417">
        <v>0</v>
      </c>
      <c r="I9" s="417">
        <v>12458</v>
      </c>
      <c r="J9" s="417">
        <v>8160</v>
      </c>
      <c r="K9" s="417">
        <v>3426</v>
      </c>
      <c r="L9" s="417">
        <v>3334</v>
      </c>
      <c r="M9" s="417">
        <v>92</v>
      </c>
      <c r="N9" s="417">
        <v>4718</v>
      </c>
      <c r="O9" s="417">
        <v>15</v>
      </c>
      <c r="P9" s="417">
        <v>1</v>
      </c>
      <c r="Q9" s="417">
        <v>4130</v>
      </c>
      <c r="R9" s="417">
        <v>158</v>
      </c>
      <c r="S9" s="417">
        <v>10</v>
      </c>
      <c r="T9" s="417">
        <v>9032</v>
      </c>
      <c r="U9" s="418">
        <f>IF(J9&lt;&gt;0,K9/J9,"")</f>
        <v>0.4198529411764706</v>
      </c>
      <c r="V9" s="419"/>
    </row>
    <row r="10" spans="1:22" ht="13.5" customHeight="1">
      <c r="A10" s="406" t="s">
        <v>0</v>
      </c>
      <c r="B10" s="420" t="s">
        <v>89</v>
      </c>
      <c r="C10" s="417">
        <v>3232</v>
      </c>
      <c r="D10" s="417">
        <v>6701</v>
      </c>
      <c r="E10" s="417">
        <v>2573</v>
      </c>
      <c r="F10" s="417">
        <v>4128</v>
      </c>
      <c r="G10" s="417">
        <v>30</v>
      </c>
      <c r="H10" s="417">
        <v>0</v>
      </c>
      <c r="I10" s="417">
        <v>6671</v>
      </c>
      <c r="J10" s="417">
        <v>5121</v>
      </c>
      <c r="K10" s="417">
        <v>3087</v>
      </c>
      <c r="L10" s="417">
        <v>3071</v>
      </c>
      <c r="M10" s="417">
        <v>16</v>
      </c>
      <c r="N10" s="417">
        <v>2034</v>
      </c>
      <c r="O10" s="417">
        <v>0</v>
      </c>
      <c r="P10" s="417">
        <v>0</v>
      </c>
      <c r="Q10" s="417">
        <v>1498</v>
      </c>
      <c r="R10" s="417">
        <v>49</v>
      </c>
      <c r="S10" s="417">
        <v>3</v>
      </c>
      <c r="T10" s="417">
        <v>3584</v>
      </c>
      <c r="U10" s="418">
        <f>IF(J10&lt;&gt;0,K10/J10,"")</f>
        <v>0.6028119507908611</v>
      </c>
      <c r="V10" s="419"/>
    </row>
    <row r="11" spans="1:22" ht="13.5" customHeight="1">
      <c r="A11" s="191" t="s">
        <v>13</v>
      </c>
      <c r="B11" s="421" t="s">
        <v>31</v>
      </c>
      <c r="C11" s="193">
        <v>1534</v>
      </c>
      <c r="D11" s="417">
        <v>3812</v>
      </c>
      <c r="E11" s="422">
        <v>1694</v>
      </c>
      <c r="F11" s="193">
        <v>2118</v>
      </c>
      <c r="G11" s="193">
        <v>13</v>
      </c>
      <c r="H11" s="193">
        <v>0</v>
      </c>
      <c r="I11" s="417">
        <v>3799</v>
      </c>
      <c r="J11" s="417">
        <v>2816</v>
      </c>
      <c r="K11" s="417">
        <v>1611</v>
      </c>
      <c r="L11" s="193">
        <v>1597</v>
      </c>
      <c r="M11" s="193">
        <v>14</v>
      </c>
      <c r="N11" s="193">
        <v>1205</v>
      </c>
      <c r="O11" s="193">
        <v>0</v>
      </c>
      <c r="P11" s="193">
        <v>0</v>
      </c>
      <c r="Q11" s="193">
        <v>939</v>
      </c>
      <c r="R11" s="193">
        <v>42</v>
      </c>
      <c r="S11" s="193">
        <v>2</v>
      </c>
      <c r="T11" s="417">
        <v>2188</v>
      </c>
      <c r="U11" s="418">
        <f aca="true" t="shared" si="0" ref="U11:U36">IF(J11&lt;&gt;0,K11/J11,"")</f>
        <v>0.5720880681818182</v>
      </c>
      <c r="V11" s="419"/>
    </row>
    <row r="12" spans="1:22" ht="13.5" customHeight="1">
      <c r="A12" s="191" t="s">
        <v>14</v>
      </c>
      <c r="B12" s="423" t="s">
        <v>33</v>
      </c>
      <c r="C12" s="193">
        <v>41</v>
      </c>
      <c r="D12" s="417">
        <v>122</v>
      </c>
      <c r="E12" s="422">
        <v>64</v>
      </c>
      <c r="F12" s="193">
        <v>58</v>
      </c>
      <c r="G12" s="193">
        <v>1</v>
      </c>
      <c r="H12" s="193">
        <v>0</v>
      </c>
      <c r="I12" s="417">
        <v>121</v>
      </c>
      <c r="J12" s="417">
        <v>81</v>
      </c>
      <c r="K12" s="417">
        <v>37</v>
      </c>
      <c r="L12" s="193">
        <v>37</v>
      </c>
      <c r="M12" s="193">
        <v>0</v>
      </c>
      <c r="N12" s="193">
        <v>44</v>
      </c>
      <c r="O12" s="193">
        <v>0</v>
      </c>
      <c r="P12" s="193">
        <v>0</v>
      </c>
      <c r="Q12" s="193">
        <v>33</v>
      </c>
      <c r="R12" s="193">
        <v>7</v>
      </c>
      <c r="S12" s="193">
        <v>0</v>
      </c>
      <c r="T12" s="417">
        <v>84</v>
      </c>
      <c r="U12" s="418">
        <f t="shared" si="0"/>
        <v>0.4567901234567901</v>
      </c>
      <c r="V12" s="419"/>
    </row>
    <row r="13" spans="1:23" ht="13.5" customHeight="1">
      <c r="A13" s="191" t="s">
        <v>19</v>
      </c>
      <c r="B13" s="424" t="s">
        <v>141</v>
      </c>
      <c r="C13" s="193">
        <v>14</v>
      </c>
      <c r="D13" s="417">
        <v>75</v>
      </c>
      <c r="E13" s="422">
        <v>41</v>
      </c>
      <c r="F13" s="193">
        <v>34</v>
      </c>
      <c r="G13" s="193">
        <v>0</v>
      </c>
      <c r="H13" s="193">
        <v>0</v>
      </c>
      <c r="I13" s="417">
        <v>75</v>
      </c>
      <c r="J13" s="417">
        <v>39</v>
      </c>
      <c r="K13" s="417">
        <v>12</v>
      </c>
      <c r="L13" s="193">
        <v>12</v>
      </c>
      <c r="M13" s="193">
        <v>0</v>
      </c>
      <c r="N13" s="193">
        <v>27</v>
      </c>
      <c r="O13" s="193">
        <v>0</v>
      </c>
      <c r="P13" s="193">
        <v>0</v>
      </c>
      <c r="Q13" s="193">
        <v>36</v>
      </c>
      <c r="R13" s="193">
        <v>0</v>
      </c>
      <c r="S13" s="193">
        <v>0</v>
      </c>
      <c r="T13" s="417">
        <v>63</v>
      </c>
      <c r="U13" s="418">
        <f t="shared" si="0"/>
        <v>0.3076923076923077</v>
      </c>
      <c r="V13" s="419"/>
      <c r="W13" s="419"/>
    </row>
    <row r="14" spans="1:23" ht="15.75">
      <c r="A14" s="191" t="s">
        <v>22</v>
      </c>
      <c r="B14" s="421" t="s">
        <v>145</v>
      </c>
      <c r="C14" s="193">
        <v>0</v>
      </c>
      <c r="D14" s="417">
        <v>0</v>
      </c>
      <c r="E14" s="422">
        <v>0</v>
      </c>
      <c r="F14" s="193">
        <v>0</v>
      </c>
      <c r="G14" s="193">
        <v>0</v>
      </c>
      <c r="H14" s="193">
        <v>0</v>
      </c>
      <c r="I14" s="417">
        <v>0</v>
      </c>
      <c r="J14" s="417">
        <v>0</v>
      </c>
      <c r="K14" s="417">
        <v>0</v>
      </c>
      <c r="L14" s="193">
        <v>0</v>
      </c>
      <c r="M14" s="193">
        <v>0</v>
      </c>
      <c r="N14" s="193">
        <v>0</v>
      </c>
      <c r="O14" s="193">
        <v>0</v>
      </c>
      <c r="P14" s="193">
        <v>0</v>
      </c>
      <c r="Q14" s="193">
        <v>0</v>
      </c>
      <c r="R14" s="193">
        <v>0</v>
      </c>
      <c r="S14" s="193">
        <v>0</v>
      </c>
      <c r="T14" s="417">
        <v>0</v>
      </c>
      <c r="U14" s="418">
        <f t="shared" si="0"/>
      </c>
      <c r="V14" s="419"/>
      <c r="W14" s="419"/>
    </row>
    <row r="15" spans="1:22" ht="17.25" customHeight="1">
      <c r="A15" s="191" t="s">
        <v>23</v>
      </c>
      <c r="B15" s="425" t="s">
        <v>144</v>
      </c>
      <c r="C15" s="193">
        <v>17</v>
      </c>
      <c r="D15" s="417">
        <v>30</v>
      </c>
      <c r="E15" s="422">
        <v>13</v>
      </c>
      <c r="F15" s="193">
        <v>17</v>
      </c>
      <c r="G15" s="193">
        <v>0</v>
      </c>
      <c r="H15" s="193">
        <v>0</v>
      </c>
      <c r="I15" s="417">
        <v>30</v>
      </c>
      <c r="J15" s="417">
        <v>17</v>
      </c>
      <c r="K15" s="417">
        <v>11</v>
      </c>
      <c r="L15" s="193">
        <v>11</v>
      </c>
      <c r="M15" s="193">
        <v>0</v>
      </c>
      <c r="N15" s="193">
        <v>6</v>
      </c>
      <c r="O15" s="193">
        <v>0</v>
      </c>
      <c r="P15" s="193">
        <v>0</v>
      </c>
      <c r="Q15" s="193">
        <v>13</v>
      </c>
      <c r="R15" s="193">
        <v>0</v>
      </c>
      <c r="S15" s="193">
        <v>0</v>
      </c>
      <c r="T15" s="417">
        <v>19</v>
      </c>
      <c r="U15" s="418">
        <f t="shared" si="0"/>
        <v>0.6470588235294118</v>
      </c>
      <c r="V15" s="419"/>
    </row>
    <row r="16" spans="1:22" ht="13.5" customHeight="1">
      <c r="A16" s="191" t="s">
        <v>24</v>
      </c>
      <c r="B16" s="421" t="s">
        <v>128</v>
      </c>
      <c r="C16" s="193">
        <v>421</v>
      </c>
      <c r="D16" s="417">
        <v>1076</v>
      </c>
      <c r="E16" s="422">
        <v>589</v>
      </c>
      <c r="F16" s="193">
        <v>487</v>
      </c>
      <c r="G16" s="193">
        <v>14</v>
      </c>
      <c r="H16" s="193">
        <v>0</v>
      </c>
      <c r="I16" s="417">
        <v>1062</v>
      </c>
      <c r="J16" s="417">
        <v>636</v>
      </c>
      <c r="K16" s="417">
        <v>280</v>
      </c>
      <c r="L16" s="193">
        <v>278</v>
      </c>
      <c r="M16" s="193">
        <v>2</v>
      </c>
      <c r="N16" s="193">
        <v>356</v>
      </c>
      <c r="O16" s="193">
        <v>0</v>
      </c>
      <c r="P16" s="193">
        <v>0</v>
      </c>
      <c r="Q16" s="193">
        <v>426</v>
      </c>
      <c r="R16" s="193">
        <v>0</v>
      </c>
      <c r="S16" s="193">
        <v>0</v>
      </c>
      <c r="T16" s="417">
        <v>782</v>
      </c>
      <c r="U16" s="418">
        <f t="shared" si="0"/>
        <v>0.44025157232704404</v>
      </c>
      <c r="V16" s="419"/>
    </row>
    <row r="17" spans="1:22" ht="13.5" customHeight="1">
      <c r="A17" s="191" t="s">
        <v>25</v>
      </c>
      <c r="B17" s="421" t="s">
        <v>129</v>
      </c>
      <c r="C17" s="193">
        <v>23</v>
      </c>
      <c r="D17" s="417">
        <v>28</v>
      </c>
      <c r="E17" s="422">
        <v>3</v>
      </c>
      <c r="F17" s="193">
        <v>25</v>
      </c>
      <c r="G17" s="193">
        <v>0</v>
      </c>
      <c r="H17" s="193">
        <v>0</v>
      </c>
      <c r="I17" s="417">
        <v>28</v>
      </c>
      <c r="J17" s="417">
        <v>28</v>
      </c>
      <c r="K17" s="417">
        <v>16</v>
      </c>
      <c r="L17" s="193">
        <v>16</v>
      </c>
      <c r="M17" s="193">
        <v>0</v>
      </c>
      <c r="N17" s="193">
        <v>12</v>
      </c>
      <c r="O17" s="193">
        <v>0</v>
      </c>
      <c r="P17" s="193">
        <v>0</v>
      </c>
      <c r="Q17" s="193">
        <v>0</v>
      </c>
      <c r="R17" s="193">
        <v>0</v>
      </c>
      <c r="S17" s="193">
        <v>0</v>
      </c>
      <c r="T17" s="417">
        <v>12</v>
      </c>
      <c r="U17" s="418">
        <f t="shared" si="0"/>
        <v>0.5714285714285714</v>
      </c>
      <c r="V17" s="419"/>
    </row>
    <row r="18" spans="1:22" ht="13.5" customHeight="1">
      <c r="A18" s="191" t="s">
        <v>26</v>
      </c>
      <c r="B18" s="421" t="s">
        <v>32</v>
      </c>
      <c r="C18" s="193">
        <v>1181</v>
      </c>
      <c r="D18" s="417">
        <v>1554</v>
      </c>
      <c r="E18" s="422">
        <v>166</v>
      </c>
      <c r="F18" s="193">
        <v>1388</v>
      </c>
      <c r="G18" s="193">
        <v>2</v>
      </c>
      <c r="H18" s="193">
        <v>0</v>
      </c>
      <c r="I18" s="417">
        <v>1552</v>
      </c>
      <c r="J18" s="417">
        <v>1502</v>
      </c>
      <c r="K18" s="417">
        <v>1120</v>
      </c>
      <c r="L18" s="193">
        <v>1120</v>
      </c>
      <c r="M18" s="193">
        <v>0</v>
      </c>
      <c r="N18" s="193">
        <v>382</v>
      </c>
      <c r="O18" s="193">
        <v>0</v>
      </c>
      <c r="P18" s="193">
        <v>0</v>
      </c>
      <c r="Q18" s="193">
        <v>49</v>
      </c>
      <c r="R18" s="193">
        <v>0</v>
      </c>
      <c r="S18" s="193">
        <v>1</v>
      </c>
      <c r="T18" s="417">
        <v>432</v>
      </c>
      <c r="U18" s="418">
        <f t="shared" si="0"/>
        <v>0.7456724367509987</v>
      </c>
      <c r="V18" s="419"/>
    </row>
    <row r="19" spans="1:22" ht="13.5" customHeight="1">
      <c r="A19" s="191" t="s">
        <v>27</v>
      </c>
      <c r="B19" s="421" t="s">
        <v>34</v>
      </c>
      <c r="C19" s="193">
        <v>1</v>
      </c>
      <c r="D19" s="417">
        <v>1</v>
      </c>
      <c r="E19" s="422">
        <v>0</v>
      </c>
      <c r="F19" s="193">
        <v>1</v>
      </c>
      <c r="G19" s="193">
        <v>0</v>
      </c>
      <c r="H19" s="193">
        <v>0</v>
      </c>
      <c r="I19" s="417">
        <v>1</v>
      </c>
      <c r="J19" s="417">
        <v>1</v>
      </c>
      <c r="K19" s="417">
        <v>0</v>
      </c>
      <c r="L19" s="193">
        <v>0</v>
      </c>
      <c r="M19" s="193">
        <v>0</v>
      </c>
      <c r="N19" s="193">
        <v>1</v>
      </c>
      <c r="O19" s="193">
        <v>0</v>
      </c>
      <c r="P19" s="193">
        <v>0</v>
      </c>
      <c r="Q19" s="193">
        <v>0</v>
      </c>
      <c r="R19" s="193">
        <v>0</v>
      </c>
      <c r="S19" s="193">
        <v>0</v>
      </c>
      <c r="T19" s="417">
        <v>1</v>
      </c>
      <c r="U19" s="418">
        <f t="shared" si="0"/>
        <v>0</v>
      </c>
      <c r="V19" s="419"/>
    </row>
    <row r="20" spans="1:22" ht="13.5" customHeight="1">
      <c r="A20" s="191" t="s">
        <v>29</v>
      </c>
      <c r="B20" s="421" t="s">
        <v>35</v>
      </c>
      <c r="C20" s="193">
        <v>0</v>
      </c>
      <c r="D20" s="417">
        <v>2</v>
      </c>
      <c r="E20" s="422">
        <v>2</v>
      </c>
      <c r="F20" s="193">
        <v>0</v>
      </c>
      <c r="G20" s="193">
        <v>0</v>
      </c>
      <c r="H20" s="193">
        <v>0</v>
      </c>
      <c r="I20" s="417">
        <v>2</v>
      </c>
      <c r="J20" s="417">
        <v>0</v>
      </c>
      <c r="K20" s="417">
        <v>0</v>
      </c>
      <c r="L20" s="193">
        <v>0</v>
      </c>
      <c r="M20" s="193">
        <v>0</v>
      </c>
      <c r="N20" s="193">
        <v>0</v>
      </c>
      <c r="O20" s="193">
        <v>0</v>
      </c>
      <c r="P20" s="193">
        <v>0</v>
      </c>
      <c r="Q20" s="193">
        <v>2</v>
      </c>
      <c r="R20" s="193">
        <v>0</v>
      </c>
      <c r="S20" s="193">
        <v>0</v>
      </c>
      <c r="T20" s="417">
        <v>2</v>
      </c>
      <c r="U20" s="418">
        <f t="shared" si="0"/>
      </c>
      <c r="V20" s="419"/>
    </row>
    <row r="21" spans="1:22" ht="13.5" customHeight="1">
      <c r="A21" s="191" t="s">
        <v>30</v>
      </c>
      <c r="B21" s="421" t="s">
        <v>143</v>
      </c>
      <c r="C21" s="193">
        <v>0</v>
      </c>
      <c r="D21" s="417">
        <v>0</v>
      </c>
      <c r="E21" s="422">
        <v>0</v>
      </c>
      <c r="F21" s="193">
        <v>0</v>
      </c>
      <c r="G21" s="193">
        <v>0</v>
      </c>
      <c r="H21" s="193">
        <v>0</v>
      </c>
      <c r="I21" s="417">
        <v>0</v>
      </c>
      <c r="J21" s="417">
        <v>0</v>
      </c>
      <c r="K21" s="417">
        <v>0</v>
      </c>
      <c r="L21" s="193">
        <v>0</v>
      </c>
      <c r="M21" s="193">
        <v>0</v>
      </c>
      <c r="N21" s="193">
        <v>0</v>
      </c>
      <c r="O21" s="193">
        <v>0</v>
      </c>
      <c r="P21" s="193">
        <v>0</v>
      </c>
      <c r="Q21" s="193">
        <v>0</v>
      </c>
      <c r="R21" s="193">
        <v>0</v>
      </c>
      <c r="S21" s="193">
        <v>0</v>
      </c>
      <c r="T21" s="417">
        <v>0</v>
      </c>
      <c r="U21" s="418">
        <f t="shared" si="0"/>
      </c>
      <c r="V21" s="419"/>
    </row>
    <row r="22" spans="1:22" ht="13.5" customHeight="1">
      <c r="A22" s="191" t="s">
        <v>104</v>
      </c>
      <c r="B22" s="421" t="s">
        <v>142</v>
      </c>
      <c r="C22" s="193">
        <v>0</v>
      </c>
      <c r="D22" s="417">
        <v>0</v>
      </c>
      <c r="E22" s="422">
        <v>0</v>
      </c>
      <c r="F22" s="193">
        <v>0</v>
      </c>
      <c r="G22" s="193">
        <v>0</v>
      </c>
      <c r="H22" s="193">
        <v>0</v>
      </c>
      <c r="I22" s="417">
        <v>0</v>
      </c>
      <c r="J22" s="417">
        <v>0</v>
      </c>
      <c r="K22" s="417">
        <v>0</v>
      </c>
      <c r="L22" s="193">
        <v>0</v>
      </c>
      <c r="M22" s="193">
        <v>0</v>
      </c>
      <c r="N22" s="193">
        <v>0</v>
      </c>
      <c r="O22" s="193">
        <v>0</v>
      </c>
      <c r="P22" s="193">
        <v>0</v>
      </c>
      <c r="Q22" s="193">
        <v>0</v>
      </c>
      <c r="R22" s="193">
        <v>0</v>
      </c>
      <c r="S22" s="193">
        <v>0</v>
      </c>
      <c r="T22" s="417">
        <v>0</v>
      </c>
      <c r="U22" s="418">
        <f t="shared" si="0"/>
      </c>
      <c r="V22" s="419"/>
    </row>
    <row r="23" spans="1:22" ht="13.5" customHeight="1">
      <c r="A23" s="191" t="s">
        <v>101</v>
      </c>
      <c r="B23" s="421" t="s">
        <v>102</v>
      </c>
      <c r="C23" s="193">
        <v>0</v>
      </c>
      <c r="D23" s="417">
        <v>1</v>
      </c>
      <c r="E23" s="422">
        <v>1</v>
      </c>
      <c r="F23" s="193">
        <v>0</v>
      </c>
      <c r="G23" s="193">
        <v>0</v>
      </c>
      <c r="H23" s="193">
        <v>0</v>
      </c>
      <c r="I23" s="417">
        <v>1</v>
      </c>
      <c r="J23" s="417">
        <v>1</v>
      </c>
      <c r="K23" s="417">
        <v>0</v>
      </c>
      <c r="L23" s="193">
        <v>0</v>
      </c>
      <c r="M23" s="193">
        <v>0</v>
      </c>
      <c r="N23" s="193">
        <v>1</v>
      </c>
      <c r="O23" s="193">
        <v>0</v>
      </c>
      <c r="P23" s="193">
        <v>0</v>
      </c>
      <c r="Q23" s="193">
        <v>0</v>
      </c>
      <c r="R23" s="193">
        <v>0</v>
      </c>
      <c r="S23" s="193">
        <v>0</v>
      </c>
      <c r="T23" s="417">
        <v>1</v>
      </c>
      <c r="U23" s="418">
        <f t="shared" si="0"/>
        <v>0</v>
      </c>
      <c r="V23" s="419"/>
    </row>
    <row r="24" spans="1:22" ht="14.25" customHeight="1">
      <c r="A24" s="406" t="s">
        <v>1</v>
      </c>
      <c r="B24" s="420" t="s">
        <v>90</v>
      </c>
      <c r="C24" s="417">
        <v>991</v>
      </c>
      <c r="D24" s="417">
        <v>5808</v>
      </c>
      <c r="E24" s="417">
        <v>4613</v>
      </c>
      <c r="F24" s="417">
        <v>1195</v>
      </c>
      <c r="G24" s="417">
        <v>21</v>
      </c>
      <c r="H24" s="417">
        <v>0</v>
      </c>
      <c r="I24" s="417">
        <v>5787</v>
      </c>
      <c r="J24" s="417">
        <v>3039</v>
      </c>
      <c r="K24" s="417">
        <v>339</v>
      </c>
      <c r="L24" s="417">
        <v>263</v>
      </c>
      <c r="M24" s="417">
        <v>76</v>
      </c>
      <c r="N24" s="417">
        <v>2684</v>
      </c>
      <c r="O24" s="417">
        <v>15</v>
      </c>
      <c r="P24" s="417">
        <v>1</v>
      </c>
      <c r="Q24" s="417">
        <v>2632</v>
      </c>
      <c r="R24" s="417">
        <v>109</v>
      </c>
      <c r="S24" s="417">
        <v>7</v>
      </c>
      <c r="T24" s="417">
        <v>5448</v>
      </c>
      <c r="U24" s="418">
        <f t="shared" si="0"/>
        <v>0.11154985192497532</v>
      </c>
      <c r="V24" s="419"/>
    </row>
    <row r="25" spans="1:22" ht="14.25" customHeight="1">
      <c r="A25" s="191" t="s">
        <v>13</v>
      </c>
      <c r="B25" s="421" t="s">
        <v>31</v>
      </c>
      <c r="C25" s="193">
        <v>757</v>
      </c>
      <c r="D25" s="417">
        <v>4569</v>
      </c>
      <c r="E25" s="422">
        <v>3655</v>
      </c>
      <c r="F25" s="193">
        <v>914</v>
      </c>
      <c r="G25" s="193">
        <v>14</v>
      </c>
      <c r="H25" s="193">
        <v>0</v>
      </c>
      <c r="I25" s="417">
        <v>4555</v>
      </c>
      <c r="J25" s="417">
        <v>2417</v>
      </c>
      <c r="K25" s="417">
        <v>236</v>
      </c>
      <c r="L25" s="193">
        <v>172</v>
      </c>
      <c r="M25" s="193">
        <v>64</v>
      </c>
      <c r="N25" s="193">
        <v>2166</v>
      </c>
      <c r="O25" s="193">
        <v>14</v>
      </c>
      <c r="P25" s="193">
        <v>1</v>
      </c>
      <c r="Q25" s="193">
        <v>2034</v>
      </c>
      <c r="R25" s="193">
        <v>99</v>
      </c>
      <c r="S25" s="193">
        <v>5</v>
      </c>
      <c r="T25" s="417">
        <v>4319</v>
      </c>
      <c r="U25" s="418">
        <f t="shared" si="0"/>
        <v>0.09764170459247</v>
      </c>
      <c r="V25" s="419"/>
    </row>
    <row r="26" spans="1:22" ht="14.25" customHeight="1">
      <c r="A26" s="191" t="s">
        <v>14</v>
      </c>
      <c r="B26" s="423" t="s">
        <v>33</v>
      </c>
      <c r="C26" s="193">
        <v>15</v>
      </c>
      <c r="D26" s="417">
        <v>130</v>
      </c>
      <c r="E26" s="422">
        <v>108</v>
      </c>
      <c r="F26" s="193">
        <v>22</v>
      </c>
      <c r="G26" s="193">
        <v>0</v>
      </c>
      <c r="H26" s="193">
        <v>0</v>
      </c>
      <c r="I26" s="417">
        <v>130</v>
      </c>
      <c r="J26" s="417">
        <v>66</v>
      </c>
      <c r="K26" s="417">
        <v>5</v>
      </c>
      <c r="L26" s="193">
        <v>5</v>
      </c>
      <c r="M26" s="193">
        <v>0</v>
      </c>
      <c r="N26" s="193">
        <v>61</v>
      </c>
      <c r="O26" s="193">
        <v>0</v>
      </c>
      <c r="P26" s="193">
        <v>0</v>
      </c>
      <c r="Q26" s="193">
        <v>55</v>
      </c>
      <c r="R26" s="193">
        <v>9</v>
      </c>
      <c r="S26" s="193">
        <v>0</v>
      </c>
      <c r="T26" s="417">
        <v>125</v>
      </c>
      <c r="U26" s="418">
        <f t="shared" si="0"/>
        <v>0.07575757575757576</v>
      </c>
      <c r="V26" s="419"/>
    </row>
    <row r="27" spans="1:22" ht="14.25" customHeight="1">
      <c r="A27" s="191" t="s">
        <v>19</v>
      </c>
      <c r="B27" s="424" t="s">
        <v>141</v>
      </c>
      <c r="C27" s="193">
        <v>13</v>
      </c>
      <c r="D27" s="417">
        <v>231</v>
      </c>
      <c r="E27" s="422">
        <v>211</v>
      </c>
      <c r="F27" s="193">
        <v>20</v>
      </c>
      <c r="G27" s="193">
        <v>0</v>
      </c>
      <c r="H27" s="193">
        <v>0</v>
      </c>
      <c r="I27" s="417">
        <v>231</v>
      </c>
      <c r="J27" s="417">
        <v>155</v>
      </c>
      <c r="K27" s="417">
        <v>14</v>
      </c>
      <c r="L27" s="193">
        <v>13</v>
      </c>
      <c r="M27" s="193">
        <v>1</v>
      </c>
      <c r="N27" s="193">
        <v>140</v>
      </c>
      <c r="O27" s="193">
        <v>1</v>
      </c>
      <c r="P27" s="193">
        <v>0</v>
      </c>
      <c r="Q27" s="193">
        <v>75</v>
      </c>
      <c r="R27" s="193">
        <v>1</v>
      </c>
      <c r="S27" s="193">
        <v>0</v>
      </c>
      <c r="T27" s="417">
        <v>217</v>
      </c>
      <c r="U27" s="418">
        <f t="shared" si="0"/>
        <v>0.09032258064516129</v>
      </c>
      <c r="V27" s="419"/>
    </row>
    <row r="28" spans="1:22" ht="14.25" customHeight="1">
      <c r="A28" s="191" t="s">
        <v>22</v>
      </c>
      <c r="B28" s="421" t="s">
        <v>145</v>
      </c>
      <c r="C28" s="193">
        <v>0</v>
      </c>
      <c r="D28" s="417">
        <v>0</v>
      </c>
      <c r="E28" s="422">
        <v>0</v>
      </c>
      <c r="F28" s="193">
        <v>0</v>
      </c>
      <c r="G28" s="193">
        <v>0</v>
      </c>
      <c r="H28" s="193">
        <v>0</v>
      </c>
      <c r="I28" s="417">
        <v>0</v>
      </c>
      <c r="J28" s="417">
        <v>0</v>
      </c>
      <c r="K28" s="417">
        <v>0</v>
      </c>
      <c r="L28" s="193">
        <v>0</v>
      </c>
      <c r="M28" s="193">
        <v>0</v>
      </c>
      <c r="N28" s="193">
        <v>0</v>
      </c>
      <c r="O28" s="193">
        <v>0</v>
      </c>
      <c r="P28" s="193">
        <v>0</v>
      </c>
      <c r="Q28" s="193">
        <v>0</v>
      </c>
      <c r="R28" s="193">
        <v>0</v>
      </c>
      <c r="S28" s="193">
        <v>0</v>
      </c>
      <c r="T28" s="417">
        <v>0</v>
      </c>
      <c r="U28" s="418">
        <f t="shared" si="0"/>
      </c>
      <c r="V28" s="419"/>
    </row>
    <row r="29" spans="1:22" ht="16.5" customHeight="1">
      <c r="A29" s="191" t="s">
        <v>23</v>
      </c>
      <c r="B29" s="425" t="s">
        <v>144</v>
      </c>
      <c r="C29" s="193">
        <v>2</v>
      </c>
      <c r="D29" s="417">
        <v>2</v>
      </c>
      <c r="E29" s="422">
        <v>0</v>
      </c>
      <c r="F29" s="193">
        <v>2</v>
      </c>
      <c r="G29" s="193">
        <v>0</v>
      </c>
      <c r="H29" s="193">
        <v>0</v>
      </c>
      <c r="I29" s="417">
        <v>2</v>
      </c>
      <c r="J29" s="417">
        <v>0</v>
      </c>
      <c r="K29" s="417">
        <v>0</v>
      </c>
      <c r="L29" s="193">
        <v>0</v>
      </c>
      <c r="M29" s="193">
        <v>0</v>
      </c>
      <c r="N29" s="193">
        <v>0</v>
      </c>
      <c r="O29" s="193">
        <v>0</v>
      </c>
      <c r="P29" s="193">
        <v>0</v>
      </c>
      <c r="Q29" s="193">
        <v>2</v>
      </c>
      <c r="R29" s="193">
        <v>0</v>
      </c>
      <c r="S29" s="193">
        <v>0</v>
      </c>
      <c r="T29" s="417">
        <v>2</v>
      </c>
      <c r="U29" s="418">
        <f t="shared" si="0"/>
      </c>
      <c r="V29" s="419"/>
    </row>
    <row r="30" spans="1:22" ht="14.25" customHeight="1">
      <c r="A30" s="191" t="s">
        <v>24</v>
      </c>
      <c r="B30" s="421" t="s">
        <v>128</v>
      </c>
      <c r="C30" s="193">
        <v>51</v>
      </c>
      <c r="D30" s="417">
        <v>350</v>
      </c>
      <c r="E30" s="422">
        <v>286</v>
      </c>
      <c r="F30" s="193">
        <v>64</v>
      </c>
      <c r="G30" s="193">
        <v>4</v>
      </c>
      <c r="H30" s="193">
        <v>0</v>
      </c>
      <c r="I30" s="417">
        <v>346</v>
      </c>
      <c r="J30" s="417">
        <v>97</v>
      </c>
      <c r="K30" s="417">
        <v>25</v>
      </c>
      <c r="L30" s="193">
        <v>24</v>
      </c>
      <c r="M30" s="193">
        <v>1</v>
      </c>
      <c r="N30" s="193">
        <v>72</v>
      </c>
      <c r="O30" s="193">
        <v>0</v>
      </c>
      <c r="P30" s="193">
        <v>0</v>
      </c>
      <c r="Q30" s="193">
        <v>248</v>
      </c>
      <c r="R30" s="193">
        <v>0</v>
      </c>
      <c r="S30" s="193">
        <v>1</v>
      </c>
      <c r="T30" s="417">
        <v>321</v>
      </c>
      <c r="U30" s="418">
        <f t="shared" si="0"/>
        <v>0.25773195876288657</v>
      </c>
      <c r="V30" s="419"/>
    </row>
    <row r="31" spans="1:22" ht="14.25" customHeight="1">
      <c r="A31" s="191" t="s">
        <v>25</v>
      </c>
      <c r="B31" s="421" t="s">
        <v>129</v>
      </c>
      <c r="C31" s="193">
        <v>1</v>
      </c>
      <c r="D31" s="417">
        <v>1</v>
      </c>
      <c r="E31" s="422">
        <v>0</v>
      </c>
      <c r="F31" s="193">
        <v>1</v>
      </c>
      <c r="G31" s="193">
        <v>0</v>
      </c>
      <c r="H31" s="193">
        <v>0</v>
      </c>
      <c r="I31" s="417">
        <v>1</v>
      </c>
      <c r="J31" s="417">
        <v>1</v>
      </c>
      <c r="K31" s="417">
        <v>0</v>
      </c>
      <c r="L31" s="193">
        <v>0</v>
      </c>
      <c r="M31" s="193">
        <v>0</v>
      </c>
      <c r="N31" s="193">
        <v>1</v>
      </c>
      <c r="O31" s="193">
        <v>0</v>
      </c>
      <c r="P31" s="193">
        <v>0</v>
      </c>
      <c r="Q31" s="193">
        <v>0</v>
      </c>
      <c r="R31" s="193">
        <v>0</v>
      </c>
      <c r="S31" s="193">
        <v>0</v>
      </c>
      <c r="T31" s="417">
        <v>1</v>
      </c>
      <c r="U31" s="418">
        <f t="shared" si="0"/>
        <v>0</v>
      </c>
      <c r="V31" s="419"/>
    </row>
    <row r="32" spans="1:22" ht="12.75" customHeight="1">
      <c r="A32" s="191" t="s">
        <v>26</v>
      </c>
      <c r="B32" s="421" t="s">
        <v>32</v>
      </c>
      <c r="C32" s="193">
        <v>150</v>
      </c>
      <c r="D32" s="417">
        <v>499</v>
      </c>
      <c r="E32" s="422">
        <v>329</v>
      </c>
      <c r="F32" s="193">
        <v>170</v>
      </c>
      <c r="G32" s="193">
        <v>3</v>
      </c>
      <c r="H32" s="193">
        <v>0</v>
      </c>
      <c r="I32" s="417">
        <v>496</v>
      </c>
      <c r="J32" s="417">
        <v>298</v>
      </c>
      <c r="K32" s="417">
        <v>57</v>
      </c>
      <c r="L32" s="193">
        <v>49</v>
      </c>
      <c r="M32" s="193">
        <v>8</v>
      </c>
      <c r="N32" s="193">
        <v>241</v>
      </c>
      <c r="O32" s="193">
        <v>0</v>
      </c>
      <c r="P32" s="193">
        <v>0</v>
      </c>
      <c r="Q32" s="193">
        <v>197</v>
      </c>
      <c r="R32" s="193">
        <v>0</v>
      </c>
      <c r="S32" s="193">
        <v>1</v>
      </c>
      <c r="T32" s="417">
        <v>439</v>
      </c>
      <c r="U32" s="418">
        <f t="shared" si="0"/>
        <v>0.1912751677852349</v>
      </c>
      <c r="V32" s="419"/>
    </row>
    <row r="33" spans="1:22" ht="12.75" customHeight="1">
      <c r="A33" s="191" t="s">
        <v>27</v>
      </c>
      <c r="B33" s="421" t="s">
        <v>34</v>
      </c>
      <c r="C33" s="193">
        <v>1</v>
      </c>
      <c r="D33" s="417">
        <v>2</v>
      </c>
      <c r="E33" s="422">
        <v>1</v>
      </c>
      <c r="F33" s="193">
        <v>1</v>
      </c>
      <c r="G33" s="193">
        <v>0</v>
      </c>
      <c r="H33" s="193">
        <v>0</v>
      </c>
      <c r="I33" s="417">
        <v>2</v>
      </c>
      <c r="J33" s="417">
        <v>2</v>
      </c>
      <c r="K33" s="417">
        <v>0</v>
      </c>
      <c r="L33" s="193">
        <v>0</v>
      </c>
      <c r="M33" s="193">
        <v>0</v>
      </c>
      <c r="N33" s="193">
        <v>2</v>
      </c>
      <c r="O33" s="193">
        <v>0</v>
      </c>
      <c r="P33" s="193">
        <v>0</v>
      </c>
      <c r="Q33" s="193">
        <v>0</v>
      </c>
      <c r="R33" s="193">
        <v>0</v>
      </c>
      <c r="S33" s="193">
        <v>0</v>
      </c>
      <c r="T33" s="417">
        <v>2</v>
      </c>
      <c r="U33" s="418">
        <f t="shared" si="0"/>
        <v>0</v>
      </c>
      <c r="V33" s="419"/>
    </row>
    <row r="34" spans="1:22" ht="12.75" customHeight="1">
      <c r="A34" s="191" t="s">
        <v>29</v>
      </c>
      <c r="B34" s="421" t="s">
        <v>35</v>
      </c>
      <c r="C34" s="193">
        <v>0</v>
      </c>
      <c r="D34" s="417">
        <v>0</v>
      </c>
      <c r="E34" s="422">
        <v>0</v>
      </c>
      <c r="F34" s="193">
        <v>0</v>
      </c>
      <c r="G34" s="193">
        <v>0</v>
      </c>
      <c r="H34" s="193">
        <v>0</v>
      </c>
      <c r="I34" s="417">
        <v>0</v>
      </c>
      <c r="J34" s="417">
        <v>0</v>
      </c>
      <c r="K34" s="417">
        <v>0</v>
      </c>
      <c r="L34" s="193">
        <v>0</v>
      </c>
      <c r="M34" s="193">
        <v>0</v>
      </c>
      <c r="N34" s="193">
        <v>0</v>
      </c>
      <c r="O34" s="193">
        <v>0</v>
      </c>
      <c r="P34" s="193">
        <v>0</v>
      </c>
      <c r="Q34" s="193">
        <v>0</v>
      </c>
      <c r="R34" s="193">
        <v>0</v>
      </c>
      <c r="S34" s="193">
        <v>0</v>
      </c>
      <c r="T34" s="417">
        <v>0</v>
      </c>
      <c r="U34" s="418">
        <f t="shared" si="0"/>
      </c>
      <c r="V34" s="419"/>
    </row>
    <row r="35" spans="1:22" ht="12.75" customHeight="1">
      <c r="A35" s="191" t="s">
        <v>30</v>
      </c>
      <c r="B35" s="421" t="s">
        <v>143</v>
      </c>
      <c r="C35" s="193">
        <v>1</v>
      </c>
      <c r="D35" s="417">
        <v>24</v>
      </c>
      <c r="E35" s="422">
        <v>23</v>
      </c>
      <c r="F35" s="193">
        <v>1</v>
      </c>
      <c r="G35" s="193">
        <v>0</v>
      </c>
      <c r="H35" s="193">
        <v>0</v>
      </c>
      <c r="I35" s="417">
        <v>24</v>
      </c>
      <c r="J35" s="417">
        <v>3</v>
      </c>
      <c r="K35" s="417">
        <v>2</v>
      </c>
      <c r="L35" s="193">
        <v>0</v>
      </c>
      <c r="M35" s="193">
        <v>2</v>
      </c>
      <c r="N35" s="193">
        <v>1</v>
      </c>
      <c r="O35" s="193">
        <v>0</v>
      </c>
      <c r="P35" s="193">
        <v>0</v>
      </c>
      <c r="Q35" s="193">
        <v>21</v>
      </c>
      <c r="R35" s="193">
        <v>0</v>
      </c>
      <c r="S35" s="193">
        <v>0</v>
      </c>
      <c r="T35" s="417">
        <v>22</v>
      </c>
      <c r="U35" s="418">
        <f t="shared" si="0"/>
        <v>0.6666666666666666</v>
      </c>
      <c r="V35" s="419"/>
    </row>
    <row r="36" spans="1:22" ht="12.75" customHeight="1">
      <c r="A36" s="191" t="s">
        <v>104</v>
      </c>
      <c r="B36" s="421" t="s">
        <v>142</v>
      </c>
      <c r="C36" s="193">
        <v>0</v>
      </c>
      <c r="D36" s="417">
        <v>0</v>
      </c>
      <c r="E36" s="422">
        <v>0</v>
      </c>
      <c r="F36" s="193">
        <v>0</v>
      </c>
      <c r="G36" s="193">
        <v>0</v>
      </c>
      <c r="H36" s="193">
        <v>0</v>
      </c>
      <c r="I36" s="417">
        <v>0</v>
      </c>
      <c r="J36" s="417">
        <v>0</v>
      </c>
      <c r="K36" s="417">
        <v>0</v>
      </c>
      <c r="L36" s="193">
        <v>0</v>
      </c>
      <c r="M36" s="193">
        <v>0</v>
      </c>
      <c r="N36" s="193">
        <v>0</v>
      </c>
      <c r="O36" s="193">
        <v>0</v>
      </c>
      <c r="P36" s="193">
        <v>0</v>
      </c>
      <c r="Q36" s="193">
        <v>0</v>
      </c>
      <c r="R36" s="193">
        <v>0</v>
      </c>
      <c r="S36" s="193">
        <v>0</v>
      </c>
      <c r="T36" s="417">
        <v>0</v>
      </c>
      <c r="U36" s="418">
        <f t="shared" si="0"/>
      </c>
      <c r="V36" s="419"/>
    </row>
    <row r="37" spans="1:22" ht="12.75" customHeight="1">
      <c r="A37" s="191" t="s">
        <v>101</v>
      </c>
      <c r="B37" s="421" t="s">
        <v>102</v>
      </c>
      <c r="C37" s="193">
        <v>0</v>
      </c>
      <c r="D37" s="417">
        <v>0</v>
      </c>
      <c r="E37" s="422">
        <v>0</v>
      </c>
      <c r="F37" s="193">
        <v>0</v>
      </c>
      <c r="G37" s="193">
        <v>0</v>
      </c>
      <c r="H37" s="193">
        <v>0</v>
      </c>
      <c r="I37" s="417">
        <v>0</v>
      </c>
      <c r="J37" s="417">
        <v>0</v>
      </c>
      <c r="K37" s="417">
        <v>0</v>
      </c>
      <c r="L37" s="193">
        <v>0</v>
      </c>
      <c r="M37" s="193">
        <v>0</v>
      </c>
      <c r="N37" s="193">
        <v>0</v>
      </c>
      <c r="O37" s="193">
        <v>0</v>
      </c>
      <c r="P37" s="193">
        <v>0</v>
      </c>
      <c r="Q37" s="193">
        <v>0</v>
      </c>
      <c r="R37" s="193">
        <v>0</v>
      </c>
      <c r="S37" s="193">
        <v>0</v>
      </c>
      <c r="T37" s="417">
        <v>0</v>
      </c>
      <c r="U37" s="418">
        <f>IF(J37&lt;&gt;0,K37/J37,"")</f>
      </c>
      <c r="V37" s="419"/>
    </row>
    <row r="38" spans="1:32" s="134" customFormat="1" ht="15.75" customHeight="1">
      <c r="A38" s="574" t="str">
        <f>TT!C7</f>
        <v>Đồng Tháp, ngày 05 tháng 01 năm 2021</v>
      </c>
      <c r="B38" s="575"/>
      <c r="C38" s="575"/>
      <c r="D38" s="575"/>
      <c r="E38" s="575"/>
      <c r="F38" s="138"/>
      <c r="G38" s="138"/>
      <c r="H38" s="138"/>
      <c r="N38" s="583" t="str">
        <f>TT!C4</f>
        <v>Đồng Tháp, ngày 05 tháng 01 năm 2021</v>
      </c>
      <c r="O38" s="584"/>
      <c r="P38" s="584"/>
      <c r="Q38" s="584"/>
      <c r="R38" s="584"/>
      <c r="S38" s="584"/>
      <c r="T38" s="584"/>
      <c r="U38" s="584"/>
      <c r="V38" s="352"/>
      <c r="W38" s="352"/>
      <c r="X38" s="352"/>
      <c r="Y38" s="352"/>
      <c r="Z38" s="352"/>
      <c r="AA38" s="352"/>
      <c r="AB38" s="352"/>
      <c r="AC38" s="352"/>
      <c r="AD38" s="352"/>
      <c r="AE38" s="352"/>
      <c r="AF38" s="352"/>
    </row>
    <row r="39" spans="1:21" ht="35.25" customHeight="1">
      <c r="A39" s="581" t="s">
        <v>286</v>
      </c>
      <c r="B39" s="582"/>
      <c r="C39" s="582"/>
      <c r="D39" s="582"/>
      <c r="E39" s="582"/>
      <c r="F39" s="139"/>
      <c r="G39" s="139"/>
      <c r="H39" s="139"/>
      <c r="I39" s="133"/>
      <c r="J39" s="133"/>
      <c r="K39" s="133"/>
      <c r="L39" s="133"/>
      <c r="M39" s="133"/>
      <c r="N39" s="571" t="str">
        <f>TT!C5</f>
        <v>KT. CỤC TRƯỞNG
PHÓ CỤC TRƯỞNG</v>
      </c>
      <c r="O39" s="571"/>
      <c r="P39" s="571"/>
      <c r="Q39" s="571"/>
      <c r="R39" s="571"/>
      <c r="S39" s="571"/>
      <c r="T39" s="571"/>
      <c r="U39" s="571"/>
    </row>
    <row r="40" spans="1:21" ht="14.25" customHeight="1">
      <c r="A40" s="218"/>
      <c r="B40" s="219"/>
      <c r="C40" s="219"/>
      <c r="D40" s="219"/>
      <c r="E40" s="219"/>
      <c r="F40" s="139"/>
      <c r="G40" s="139"/>
      <c r="H40" s="139"/>
      <c r="I40" s="133"/>
      <c r="J40" s="133"/>
      <c r="K40" s="133"/>
      <c r="L40" s="133"/>
      <c r="M40" s="133"/>
      <c r="N40" s="426"/>
      <c r="O40" s="426"/>
      <c r="P40" s="426"/>
      <c r="Q40" s="426"/>
      <c r="R40" s="426"/>
      <c r="S40" s="426"/>
      <c r="T40" s="426"/>
      <c r="U40" s="426"/>
    </row>
    <row r="41" spans="1:21" ht="24.75" customHeight="1">
      <c r="A41" s="140"/>
      <c r="B41" s="140"/>
      <c r="C41" s="140"/>
      <c r="D41" s="140"/>
      <c r="E41" s="140"/>
      <c r="F41" s="129"/>
      <c r="G41" s="129"/>
      <c r="H41" s="129"/>
      <c r="I41" s="133"/>
      <c r="J41" s="133"/>
      <c r="K41" s="133"/>
      <c r="L41" s="133"/>
      <c r="M41" s="133"/>
      <c r="P41" s="129"/>
      <c r="Q41" s="135"/>
      <c r="R41" s="129"/>
      <c r="T41" s="132"/>
      <c r="U41" s="132"/>
    </row>
    <row r="42" spans="1:21" ht="15.75" customHeight="1">
      <c r="A42" s="580" t="str">
        <f>TT!C6</f>
        <v>Nguyễn Chí Hòa</v>
      </c>
      <c r="B42" s="580"/>
      <c r="C42" s="580"/>
      <c r="D42" s="580"/>
      <c r="E42" s="580"/>
      <c r="F42" s="136" t="s">
        <v>2</v>
      </c>
      <c r="G42" s="136"/>
      <c r="H42" s="136"/>
      <c r="I42" s="136"/>
      <c r="J42" s="136"/>
      <c r="K42" s="136"/>
      <c r="L42" s="136"/>
      <c r="M42" s="136"/>
      <c r="N42" s="579" t="str">
        <f>TT!C3</f>
        <v>Vũ Quang Hiện</v>
      </c>
      <c r="O42" s="579"/>
      <c r="P42" s="579"/>
      <c r="Q42" s="579"/>
      <c r="R42" s="579"/>
      <c r="S42" s="579"/>
      <c r="T42" s="579"/>
      <c r="U42" s="579"/>
    </row>
  </sheetData>
  <sheetProtection formatCells="0" formatColumns="0" formatRows="0" insertRows="0"/>
  <mergeCells count="36">
    <mergeCell ref="V3:V7"/>
    <mergeCell ref="Q4:Q7"/>
    <mergeCell ref="N42:U42"/>
    <mergeCell ref="A42:E42"/>
    <mergeCell ref="A39:E39"/>
    <mergeCell ref="N38:U38"/>
    <mergeCell ref="N39:U39"/>
    <mergeCell ref="A8:B8"/>
    <mergeCell ref="A38:E38"/>
    <mergeCell ref="H3:H7"/>
    <mergeCell ref="P1:U1"/>
    <mergeCell ref="E4:E7"/>
    <mergeCell ref="D3:D7"/>
    <mergeCell ref="P5:P7"/>
    <mergeCell ref="I3:I7"/>
    <mergeCell ref="A9:B9"/>
    <mergeCell ref="B3:B7"/>
    <mergeCell ref="J3:S3"/>
    <mergeCell ref="K5:K7"/>
    <mergeCell ref="S4:S7"/>
    <mergeCell ref="A1:D1"/>
    <mergeCell ref="J4:J7"/>
    <mergeCell ref="F4:F7"/>
    <mergeCell ref="G3:G7"/>
    <mergeCell ref="C3:C7"/>
    <mergeCell ref="A3:A7"/>
    <mergeCell ref="P2:U2"/>
    <mergeCell ref="L5:M6"/>
    <mergeCell ref="N5:N7"/>
    <mergeCell ref="E1:O1"/>
    <mergeCell ref="O5:O7"/>
    <mergeCell ref="K4:P4"/>
    <mergeCell ref="U3:U7"/>
    <mergeCell ref="T3:T7"/>
    <mergeCell ref="E3:F3"/>
    <mergeCell ref="R4:R7"/>
  </mergeCells>
  <printOptions/>
  <pageMargins left="0.4330708661417323" right="0.1968503937007874" top="0.1968503937007874" bottom="0" header="0.1968503937007874" footer="0.1968503937007874"/>
  <pageSetup horizontalDpi="600" verticalDpi="600" orientation="landscape" paperSize="9" scale="84"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AC44"/>
  <sheetViews>
    <sheetView view="pageBreakPreview" zoomScale="70" zoomScaleSheetLayoutView="70" zoomScalePageLayoutView="0" workbookViewId="0" topLeftCell="A16">
      <selection activeCell="F20" sqref="F20"/>
    </sheetView>
  </sheetViews>
  <sheetFormatPr defaultColWidth="9.00390625" defaultRowHeight="15.75"/>
  <cols>
    <col min="1" max="1" width="3.75390625" style="6" customWidth="1"/>
    <col min="2" max="2" width="24.50390625" style="6" customWidth="1"/>
    <col min="3" max="3" width="10.75390625" style="6" customWidth="1"/>
    <col min="4" max="4" width="10.00390625" style="6" customWidth="1"/>
    <col min="5" max="5" width="9.00390625" style="6" customWidth="1"/>
    <col min="6" max="6" width="7.125" style="6" customWidth="1"/>
    <col min="7" max="7" width="7.00390625" style="6" customWidth="1"/>
    <col min="8" max="10" width="10.625" style="6" customWidth="1"/>
    <col min="11" max="11" width="9.875" style="6" customWidth="1"/>
    <col min="12" max="12" width="9.375" style="6" customWidth="1"/>
    <col min="13" max="13" width="7.625" style="23" customWidth="1"/>
    <col min="14" max="14" width="9.00390625" style="23" customWidth="1"/>
    <col min="15" max="15" width="7.75390625" style="23" customWidth="1"/>
    <col min="16" max="16" width="7.25390625" style="23" customWidth="1"/>
    <col min="17" max="17" width="8.50390625" style="23" customWidth="1"/>
    <col min="18" max="18" width="7.00390625" style="23" customWidth="1"/>
    <col min="19" max="19" width="8.375" style="23" customWidth="1"/>
    <col min="20" max="20" width="9.375" style="23" customWidth="1"/>
    <col min="21" max="21" width="7.375" style="23" customWidth="1"/>
    <col min="22" max="22" width="12.50390625" style="220" customWidth="1"/>
    <col min="23" max="23" width="17.375" style="220" customWidth="1"/>
    <col min="24" max="29" width="9.00390625" style="220" customWidth="1"/>
    <col min="30" max="16384" width="9.00390625" style="6" customWidth="1"/>
  </cols>
  <sheetData>
    <row r="1" spans="1:21" ht="65.25" customHeight="1">
      <c r="A1" s="601" t="s">
        <v>321</v>
      </c>
      <c r="B1" s="601"/>
      <c r="C1" s="601"/>
      <c r="D1" s="601"/>
      <c r="E1" s="558" t="s">
        <v>454</v>
      </c>
      <c r="F1" s="558"/>
      <c r="G1" s="558"/>
      <c r="H1" s="558"/>
      <c r="I1" s="558"/>
      <c r="J1" s="558"/>
      <c r="K1" s="558"/>
      <c r="L1" s="558"/>
      <c r="M1" s="558"/>
      <c r="N1" s="558"/>
      <c r="O1" s="558"/>
      <c r="P1" s="606" t="str">
        <f>TT!C2</f>
        <v>Đơn vị  báo cáo: 
Cục THADS tỉnh Đồng Tháp
Đơn vị nhận báo cáo:
Tổng Cục THADS</v>
      </c>
      <c r="Q1" s="606"/>
      <c r="R1" s="606"/>
      <c r="S1" s="606"/>
      <c r="T1" s="606"/>
      <c r="U1" s="606"/>
    </row>
    <row r="2" spans="1:21" ht="17.25" customHeight="1">
      <c r="A2" s="22"/>
      <c r="B2" s="24"/>
      <c r="C2" s="24"/>
      <c r="H2" s="205"/>
      <c r="I2" s="206"/>
      <c r="J2" s="207"/>
      <c r="K2" s="207"/>
      <c r="L2" s="207"/>
      <c r="M2" s="428"/>
      <c r="P2" s="602" t="s">
        <v>161</v>
      </c>
      <c r="Q2" s="602"/>
      <c r="R2" s="602"/>
      <c r="S2" s="602"/>
      <c r="T2" s="602"/>
      <c r="U2" s="602"/>
    </row>
    <row r="3" spans="1:29" s="208" customFormat="1" ht="15.75" customHeight="1">
      <c r="A3" s="603" t="s">
        <v>136</v>
      </c>
      <c r="B3" s="603" t="s">
        <v>157</v>
      </c>
      <c r="C3" s="600" t="s">
        <v>134</v>
      </c>
      <c r="D3" s="600" t="s">
        <v>4</v>
      </c>
      <c r="E3" s="600"/>
      <c r="F3" s="600" t="s">
        <v>36</v>
      </c>
      <c r="G3" s="600" t="s">
        <v>158</v>
      </c>
      <c r="H3" s="600" t="s">
        <v>37</v>
      </c>
      <c r="I3" s="611" t="s">
        <v>4</v>
      </c>
      <c r="J3" s="612"/>
      <c r="K3" s="612"/>
      <c r="L3" s="612"/>
      <c r="M3" s="612"/>
      <c r="N3" s="612"/>
      <c r="O3" s="612"/>
      <c r="P3" s="612"/>
      <c r="Q3" s="612"/>
      <c r="R3" s="612"/>
      <c r="S3" s="612"/>
      <c r="T3" s="595" t="s">
        <v>103</v>
      </c>
      <c r="U3" s="598" t="s">
        <v>160</v>
      </c>
      <c r="V3" s="429"/>
      <c r="W3" s="429"/>
      <c r="X3" s="429"/>
      <c r="Y3" s="429"/>
      <c r="Z3" s="429"/>
      <c r="AA3" s="429"/>
      <c r="AB3" s="429"/>
      <c r="AC3" s="429"/>
    </row>
    <row r="4" spans="1:29" s="209" customFormat="1" ht="15.75" customHeight="1">
      <c r="A4" s="604"/>
      <c r="B4" s="604"/>
      <c r="C4" s="600"/>
      <c r="D4" s="600" t="s">
        <v>137</v>
      </c>
      <c r="E4" s="600" t="s">
        <v>62</v>
      </c>
      <c r="F4" s="600"/>
      <c r="G4" s="600"/>
      <c r="H4" s="600"/>
      <c r="I4" s="600" t="s">
        <v>61</v>
      </c>
      <c r="J4" s="600" t="s">
        <v>4</v>
      </c>
      <c r="K4" s="600"/>
      <c r="L4" s="600"/>
      <c r="M4" s="600"/>
      <c r="N4" s="600"/>
      <c r="O4" s="600"/>
      <c r="P4" s="600"/>
      <c r="Q4" s="600" t="s">
        <v>139</v>
      </c>
      <c r="R4" s="600" t="s">
        <v>148</v>
      </c>
      <c r="S4" s="611" t="s">
        <v>81</v>
      </c>
      <c r="T4" s="596"/>
      <c r="U4" s="599"/>
      <c r="V4" s="430"/>
      <c r="W4" s="430"/>
      <c r="X4" s="430"/>
      <c r="Y4" s="430"/>
      <c r="Z4" s="430"/>
      <c r="AA4" s="430"/>
      <c r="AB4" s="430"/>
      <c r="AC4" s="430"/>
    </row>
    <row r="5" spans="1:29" s="208" customFormat="1" ht="15.75" customHeight="1">
      <c r="A5" s="604"/>
      <c r="B5" s="604"/>
      <c r="C5" s="600"/>
      <c r="D5" s="600"/>
      <c r="E5" s="600"/>
      <c r="F5" s="600"/>
      <c r="G5" s="600"/>
      <c r="H5" s="600"/>
      <c r="I5" s="600"/>
      <c r="J5" s="600" t="s">
        <v>96</v>
      </c>
      <c r="K5" s="600" t="s">
        <v>4</v>
      </c>
      <c r="L5" s="600"/>
      <c r="M5" s="600"/>
      <c r="N5" s="600" t="s">
        <v>42</v>
      </c>
      <c r="O5" s="600" t="s">
        <v>147</v>
      </c>
      <c r="P5" s="600" t="s">
        <v>46</v>
      </c>
      <c r="Q5" s="600"/>
      <c r="R5" s="600"/>
      <c r="S5" s="611"/>
      <c r="T5" s="596"/>
      <c r="U5" s="599"/>
      <c r="V5" s="429"/>
      <c r="W5" s="429"/>
      <c r="X5" s="429"/>
      <c r="Y5" s="429"/>
      <c r="Z5" s="429"/>
      <c r="AA5" s="429"/>
      <c r="AB5" s="429"/>
      <c r="AC5" s="429"/>
    </row>
    <row r="6" spans="1:29" s="208" customFormat="1" ht="15.75" customHeight="1">
      <c r="A6" s="604"/>
      <c r="B6" s="604"/>
      <c r="C6" s="600"/>
      <c r="D6" s="600"/>
      <c r="E6" s="600"/>
      <c r="F6" s="600"/>
      <c r="G6" s="600"/>
      <c r="H6" s="600"/>
      <c r="I6" s="600"/>
      <c r="J6" s="600"/>
      <c r="K6" s="600"/>
      <c r="L6" s="600"/>
      <c r="M6" s="600"/>
      <c r="N6" s="600"/>
      <c r="O6" s="600"/>
      <c r="P6" s="600"/>
      <c r="Q6" s="600"/>
      <c r="R6" s="600"/>
      <c r="S6" s="611"/>
      <c r="T6" s="596"/>
      <c r="U6" s="599"/>
      <c r="V6" s="429"/>
      <c r="W6" s="429"/>
      <c r="X6" s="429"/>
      <c r="Y6" s="429"/>
      <c r="Z6" s="429"/>
      <c r="AA6" s="429"/>
      <c r="AB6" s="429"/>
      <c r="AC6" s="429"/>
    </row>
    <row r="7" spans="1:29" s="208" customFormat="1" ht="57" customHeight="1">
      <c r="A7" s="605"/>
      <c r="B7" s="605"/>
      <c r="C7" s="600"/>
      <c r="D7" s="600"/>
      <c r="E7" s="600"/>
      <c r="F7" s="600"/>
      <c r="G7" s="600"/>
      <c r="H7" s="600"/>
      <c r="I7" s="600"/>
      <c r="J7" s="600"/>
      <c r="K7" s="189" t="s">
        <v>39</v>
      </c>
      <c r="L7" s="189" t="s">
        <v>138</v>
      </c>
      <c r="M7" s="189" t="s">
        <v>156</v>
      </c>
      <c r="N7" s="600"/>
      <c r="O7" s="600"/>
      <c r="P7" s="600"/>
      <c r="Q7" s="600"/>
      <c r="R7" s="600"/>
      <c r="S7" s="611"/>
      <c r="T7" s="597"/>
      <c r="U7" s="599"/>
      <c r="V7" s="429"/>
      <c r="W7" s="431"/>
      <c r="X7" s="429"/>
      <c r="Y7" s="429"/>
      <c r="Z7" s="429"/>
      <c r="AA7" s="429"/>
      <c r="AB7" s="429"/>
      <c r="AC7" s="429"/>
    </row>
    <row r="8" spans="1:21" ht="18" customHeight="1">
      <c r="A8" s="607" t="s">
        <v>3</v>
      </c>
      <c r="B8" s="608"/>
      <c r="C8" s="210" t="s">
        <v>13</v>
      </c>
      <c r="D8" s="210" t="s">
        <v>14</v>
      </c>
      <c r="E8" s="210" t="s">
        <v>19</v>
      </c>
      <c r="F8" s="210" t="s">
        <v>22</v>
      </c>
      <c r="G8" s="210" t="s">
        <v>23</v>
      </c>
      <c r="H8" s="210" t="s">
        <v>24</v>
      </c>
      <c r="I8" s="210" t="s">
        <v>25</v>
      </c>
      <c r="J8" s="210" t="s">
        <v>26</v>
      </c>
      <c r="K8" s="210" t="s">
        <v>27</v>
      </c>
      <c r="L8" s="210" t="s">
        <v>29</v>
      </c>
      <c r="M8" s="210" t="s">
        <v>30</v>
      </c>
      <c r="N8" s="210" t="s">
        <v>104</v>
      </c>
      <c r="O8" s="210" t="s">
        <v>101</v>
      </c>
      <c r="P8" s="210" t="s">
        <v>105</v>
      </c>
      <c r="Q8" s="210" t="s">
        <v>106</v>
      </c>
      <c r="R8" s="210" t="s">
        <v>107</v>
      </c>
      <c r="S8" s="210" t="s">
        <v>118</v>
      </c>
      <c r="T8" s="210" t="s">
        <v>131</v>
      </c>
      <c r="U8" s="210" t="s">
        <v>133</v>
      </c>
    </row>
    <row r="9" spans="1:23" ht="15.75" customHeight="1">
      <c r="A9" s="609" t="s">
        <v>10</v>
      </c>
      <c r="B9" s="610"/>
      <c r="C9" s="432">
        <v>1857398920</v>
      </c>
      <c r="D9" s="432">
        <v>1438112587</v>
      </c>
      <c r="E9" s="432">
        <v>419286333</v>
      </c>
      <c r="F9" s="432">
        <v>11597027</v>
      </c>
      <c r="G9" s="432">
        <v>0</v>
      </c>
      <c r="H9" s="432">
        <v>1845801893</v>
      </c>
      <c r="I9" s="432">
        <v>831530087</v>
      </c>
      <c r="J9" s="432">
        <v>114026465.5</v>
      </c>
      <c r="K9" s="432">
        <v>99886823.5</v>
      </c>
      <c r="L9" s="432">
        <v>14139642</v>
      </c>
      <c r="M9" s="432">
        <v>0</v>
      </c>
      <c r="N9" s="432">
        <v>715493784.5</v>
      </c>
      <c r="O9" s="432">
        <v>1684341</v>
      </c>
      <c r="P9" s="432">
        <v>325496</v>
      </c>
      <c r="Q9" s="432">
        <v>961952293</v>
      </c>
      <c r="R9" s="432">
        <v>50030023</v>
      </c>
      <c r="S9" s="432">
        <v>2289490</v>
      </c>
      <c r="T9" s="432">
        <v>1731775427.5</v>
      </c>
      <c r="U9" s="433">
        <v>0.1371284903368746</v>
      </c>
      <c r="V9" s="221"/>
      <c r="W9" s="223"/>
    </row>
    <row r="10" spans="1:23" ht="15.75" customHeight="1">
      <c r="A10" s="210" t="s">
        <v>0</v>
      </c>
      <c r="B10" s="434" t="s">
        <v>89</v>
      </c>
      <c r="C10" s="435">
        <v>52833056</v>
      </c>
      <c r="D10" s="435">
        <v>35046888</v>
      </c>
      <c r="E10" s="435">
        <v>17786168</v>
      </c>
      <c r="F10" s="435">
        <v>231075</v>
      </c>
      <c r="G10" s="435">
        <v>0</v>
      </c>
      <c r="H10" s="435">
        <v>52601981</v>
      </c>
      <c r="I10" s="435">
        <v>27901519</v>
      </c>
      <c r="J10" s="435">
        <v>10359989</v>
      </c>
      <c r="K10" s="435">
        <v>10301747</v>
      </c>
      <c r="L10" s="435">
        <v>58242</v>
      </c>
      <c r="M10" s="435">
        <v>0</v>
      </c>
      <c r="N10" s="435">
        <v>17514555</v>
      </c>
      <c r="O10" s="435">
        <v>26975</v>
      </c>
      <c r="P10" s="435">
        <v>0</v>
      </c>
      <c r="Q10" s="435">
        <v>23918816</v>
      </c>
      <c r="R10" s="435">
        <v>706494</v>
      </c>
      <c r="S10" s="435">
        <v>75152</v>
      </c>
      <c r="T10" s="435">
        <v>42241992</v>
      </c>
      <c r="U10" s="433">
        <v>0.3713055550846533</v>
      </c>
      <c r="V10" s="221"/>
      <c r="W10" s="221"/>
    </row>
    <row r="11" spans="1:23" ht="15.75" customHeight="1">
      <c r="A11" s="436" t="s">
        <v>13</v>
      </c>
      <c r="B11" s="437" t="s">
        <v>31</v>
      </c>
      <c r="C11" s="432">
        <v>26186696</v>
      </c>
      <c r="D11" s="196">
        <v>14492829</v>
      </c>
      <c r="E11" s="196">
        <v>11693867</v>
      </c>
      <c r="F11" s="196">
        <v>162223</v>
      </c>
      <c r="G11" s="196">
        <v>0</v>
      </c>
      <c r="H11" s="432">
        <v>26024473</v>
      </c>
      <c r="I11" s="432">
        <v>17903229</v>
      </c>
      <c r="J11" s="432">
        <v>7424143</v>
      </c>
      <c r="K11" s="196">
        <v>7370120</v>
      </c>
      <c r="L11" s="196">
        <v>54023</v>
      </c>
      <c r="M11" s="196">
        <v>0</v>
      </c>
      <c r="N11" s="196">
        <v>10452111</v>
      </c>
      <c r="O11" s="196">
        <v>26975</v>
      </c>
      <c r="P11" s="196">
        <v>0</v>
      </c>
      <c r="Q11" s="196">
        <v>7528181</v>
      </c>
      <c r="R11" s="196">
        <v>555467</v>
      </c>
      <c r="S11" s="196">
        <v>37596</v>
      </c>
      <c r="T11" s="432">
        <v>18600330</v>
      </c>
      <c r="U11" s="433">
        <v>0.41468178729099653</v>
      </c>
      <c r="V11" s="221"/>
      <c r="W11" s="221"/>
    </row>
    <row r="12" spans="1:22" ht="15.75" customHeight="1">
      <c r="A12" s="436" t="s">
        <v>14</v>
      </c>
      <c r="B12" s="438" t="s">
        <v>33</v>
      </c>
      <c r="C12" s="432">
        <v>6753208</v>
      </c>
      <c r="D12" s="196">
        <v>5030687</v>
      </c>
      <c r="E12" s="196">
        <v>1722521</v>
      </c>
      <c r="F12" s="196">
        <v>17345</v>
      </c>
      <c r="G12" s="196">
        <v>0</v>
      </c>
      <c r="H12" s="432">
        <v>6735863</v>
      </c>
      <c r="I12" s="432">
        <v>2943297</v>
      </c>
      <c r="J12" s="432">
        <v>1087813</v>
      </c>
      <c r="K12" s="196">
        <v>1087813</v>
      </c>
      <c r="L12" s="196">
        <v>0</v>
      </c>
      <c r="M12" s="196">
        <v>0</v>
      </c>
      <c r="N12" s="196">
        <v>1855484</v>
      </c>
      <c r="O12" s="196">
        <v>0</v>
      </c>
      <c r="P12" s="196">
        <v>0</v>
      </c>
      <c r="Q12" s="196">
        <v>3641539</v>
      </c>
      <c r="R12" s="196">
        <v>151027</v>
      </c>
      <c r="S12" s="196">
        <v>0</v>
      </c>
      <c r="T12" s="432">
        <v>5648050</v>
      </c>
      <c r="U12" s="433">
        <v>0.36958995303566033</v>
      </c>
      <c r="V12" s="221"/>
    </row>
    <row r="13" spans="1:22" ht="15.75" customHeight="1">
      <c r="A13" s="436" t="s">
        <v>19</v>
      </c>
      <c r="B13" s="439" t="s">
        <v>141</v>
      </c>
      <c r="C13" s="432">
        <v>1028510</v>
      </c>
      <c r="D13" s="196">
        <v>353338</v>
      </c>
      <c r="E13" s="196">
        <v>675172</v>
      </c>
      <c r="F13" s="196">
        <v>0</v>
      </c>
      <c r="G13" s="196">
        <v>0</v>
      </c>
      <c r="H13" s="432">
        <v>1028510</v>
      </c>
      <c r="I13" s="432">
        <v>375814</v>
      </c>
      <c r="J13" s="432">
        <v>74624</v>
      </c>
      <c r="K13" s="196">
        <v>74624</v>
      </c>
      <c r="L13" s="196">
        <v>0</v>
      </c>
      <c r="M13" s="196">
        <v>0</v>
      </c>
      <c r="N13" s="196">
        <v>301190</v>
      </c>
      <c r="O13" s="196">
        <v>0</v>
      </c>
      <c r="P13" s="196">
        <v>0</v>
      </c>
      <c r="Q13" s="196">
        <v>652696</v>
      </c>
      <c r="R13" s="196">
        <v>0</v>
      </c>
      <c r="S13" s="196">
        <v>0</v>
      </c>
      <c r="T13" s="432">
        <v>953886</v>
      </c>
      <c r="U13" s="433">
        <v>0.19856631205862474</v>
      </c>
      <c r="V13" s="221"/>
    </row>
    <row r="14" spans="1:22" ht="15.75" customHeight="1">
      <c r="A14" s="436" t="s">
        <v>22</v>
      </c>
      <c r="B14" s="437" t="s">
        <v>145</v>
      </c>
      <c r="C14" s="432">
        <v>0</v>
      </c>
      <c r="D14" s="196">
        <v>0</v>
      </c>
      <c r="E14" s="196">
        <v>0</v>
      </c>
      <c r="F14" s="196">
        <v>0</v>
      </c>
      <c r="G14" s="196">
        <v>0</v>
      </c>
      <c r="H14" s="432">
        <v>0</v>
      </c>
      <c r="I14" s="432">
        <v>0</v>
      </c>
      <c r="J14" s="432">
        <v>0</v>
      </c>
      <c r="K14" s="196">
        <v>0</v>
      </c>
      <c r="L14" s="196">
        <v>0</v>
      </c>
      <c r="M14" s="196">
        <v>0</v>
      </c>
      <c r="N14" s="196">
        <v>0</v>
      </c>
      <c r="O14" s="196">
        <v>0</v>
      </c>
      <c r="P14" s="196">
        <v>0</v>
      </c>
      <c r="Q14" s="196">
        <v>0</v>
      </c>
      <c r="R14" s="196">
        <v>0</v>
      </c>
      <c r="S14" s="196">
        <v>0</v>
      </c>
      <c r="T14" s="432">
        <v>0</v>
      </c>
      <c r="U14" s="433" t="s">
        <v>469</v>
      </c>
      <c r="V14" s="221"/>
    </row>
    <row r="15" spans="1:22" ht="15.75" customHeight="1">
      <c r="A15" s="436" t="s">
        <v>23</v>
      </c>
      <c r="B15" s="440" t="s">
        <v>144</v>
      </c>
      <c r="C15" s="432">
        <v>44312</v>
      </c>
      <c r="D15" s="196">
        <v>28239</v>
      </c>
      <c r="E15" s="196">
        <v>16073</v>
      </c>
      <c r="F15" s="196">
        <v>0</v>
      </c>
      <c r="G15" s="196">
        <v>0</v>
      </c>
      <c r="H15" s="432">
        <v>44312</v>
      </c>
      <c r="I15" s="432">
        <v>15273</v>
      </c>
      <c r="J15" s="432">
        <v>12873</v>
      </c>
      <c r="K15" s="196">
        <v>12873</v>
      </c>
      <c r="L15" s="196">
        <v>0</v>
      </c>
      <c r="M15" s="196">
        <v>0</v>
      </c>
      <c r="N15" s="196">
        <v>2400</v>
      </c>
      <c r="O15" s="196">
        <v>0</v>
      </c>
      <c r="P15" s="196">
        <v>0</v>
      </c>
      <c r="Q15" s="196">
        <v>29039</v>
      </c>
      <c r="R15" s="196">
        <v>0</v>
      </c>
      <c r="S15" s="196">
        <v>0</v>
      </c>
      <c r="T15" s="432">
        <v>31439</v>
      </c>
      <c r="U15" s="433">
        <v>0.8428599489294833</v>
      </c>
      <c r="V15" s="221"/>
    </row>
    <row r="16" spans="1:22" ht="15.75" customHeight="1">
      <c r="A16" s="436" t="s">
        <v>24</v>
      </c>
      <c r="B16" s="437" t="s">
        <v>128</v>
      </c>
      <c r="C16" s="432">
        <v>15265334</v>
      </c>
      <c r="D16" s="196">
        <v>12593085</v>
      </c>
      <c r="E16" s="196">
        <v>2672249</v>
      </c>
      <c r="F16" s="196">
        <v>49282</v>
      </c>
      <c r="G16" s="196">
        <v>0</v>
      </c>
      <c r="H16" s="432">
        <v>15216052</v>
      </c>
      <c r="I16" s="432">
        <v>5172543</v>
      </c>
      <c r="J16" s="432">
        <v>915570</v>
      </c>
      <c r="K16" s="196">
        <v>911351</v>
      </c>
      <c r="L16" s="196">
        <v>4219</v>
      </c>
      <c r="M16" s="196">
        <v>0</v>
      </c>
      <c r="N16" s="196">
        <v>4256973</v>
      </c>
      <c r="O16" s="196">
        <v>0</v>
      </c>
      <c r="P16" s="196">
        <v>0</v>
      </c>
      <c r="Q16" s="196">
        <v>10043509</v>
      </c>
      <c r="R16" s="196">
        <v>0</v>
      </c>
      <c r="S16" s="196">
        <v>0</v>
      </c>
      <c r="T16" s="432">
        <v>14300482</v>
      </c>
      <c r="U16" s="433">
        <v>0.17700577839565568</v>
      </c>
      <c r="V16" s="221"/>
    </row>
    <row r="17" spans="1:22" ht="15.75" customHeight="1">
      <c r="A17" s="436" t="s">
        <v>25</v>
      </c>
      <c r="B17" s="437" t="s">
        <v>129</v>
      </c>
      <c r="C17" s="432">
        <v>120380</v>
      </c>
      <c r="D17" s="196">
        <v>106380</v>
      </c>
      <c r="E17" s="196">
        <v>14000</v>
      </c>
      <c r="F17" s="196">
        <v>0</v>
      </c>
      <c r="G17" s="196">
        <v>0</v>
      </c>
      <c r="H17" s="432">
        <v>120380</v>
      </c>
      <c r="I17" s="432">
        <v>120380</v>
      </c>
      <c r="J17" s="432">
        <v>9800</v>
      </c>
      <c r="K17" s="196">
        <v>9800</v>
      </c>
      <c r="L17" s="196">
        <v>0</v>
      </c>
      <c r="M17" s="196">
        <v>0</v>
      </c>
      <c r="N17" s="196">
        <v>110580</v>
      </c>
      <c r="O17" s="196">
        <v>0</v>
      </c>
      <c r="P17" s="196">
        <v>0</v>
      </c>
      <c r="Q17" s="196">
        <v>0</v>
      </c>
      <c r="R17" s="196">
        <v>0</v>
      </c>
      <c r="S17" s="196">
        <v>0</v>
      </c>
      <c r="T17" s="432">
        <v>110580</v>
      </c>
      <c r="U17" s="433">
        <v>0.08140887190563216</v>
      </c>
      <c r="V17" s="221"/>
    </row>
    <row r="18" spans="1:22" ht="15.75" customHeight="1">
      <c r="A18" s="436" t="s">
        <v>26</v>
      </c>
      <c r="B18" s="437" t="s">
        <v>32</v>
      </c>
      <c r="C18" s="432">
        <v>1717275</v>
      </c>
      <c r="D18" s="196">
        <v>725802</v>
      </c>
      <c r="E18" s="196">
        <v>991473</v>
      </c>
      <c r="F18" s="196">
        <v>2225</v>
      </c>
      <c r="G18" s="196">
        <v>0</v>
      </c>
      <c r="H18" s="432">
        <v>1715050</v>
      </c>
      <c r="I18" s="432">
        <v>1370169</v>
      </c>
      <c r="J18" s="432">
        <v>835166</v>
      </c>
      <c r="K18" s="196">
        <v>835166</v>
      </c>
      <c r="L18" s="196">
        <v>0</v>
      </c>
      <c r="M18" s="196">
        <v>0</v>
      </c>
      <c r="N18" s="196">
        <v>535003</v>
      </c>
      <c r="O18" s="196">
        <v>0</v>
      </c>
      <c r="P18" s="196">
        <v>0</v>
      </c>
      <c r="Q18" s="196">
        <v>307325</v>
      </c>
      <c r="R18" s="196">
        <v>0</v>
      </c>
      <c r="S18" s="196">
        <v>37556</v>
      </c>
      <c r="T18" s="432">
        <v>879884</v>
      </c>
      <c r="U18" s="433">
        <v>0.6095350281607598</v>
      </c>
      <c r="V18" s="221"/>
    </row>
    <row r="19" spans="1:22" ht="15.75" customHeight="1">
      <c r="A19" s="436" t="s">
        <v>27</v>
      </c>
      <c r="B19" s="437" t="s">
        <v>34</v>
      </c>
      <c r="C19" s="432">
        <v>813</v>
      </c>
      <c r="D19" s="196">
        <v>0</v>
      </c>
      <c r="E19" s="196">
        <v>813</v>
      </c>
      <c r="F19" s="196">
        <v>0</v>
      </c>
      <c r="G19" s="196">
        <v>0</v>
      </c>
      <c r="H19" s="432">
        <v>813</v>
      </c>
      <c r="I19" s="432">
        <v>813</v>
      </c>
      <c r="J19" s="432">
        <v>0</v>
      </c>
      <c r="K19" s="196">
        <v>0</v>
      </c>
      <c r="L19" s="196">
        <v>0</v>
      </c>
      <c r="M19" s="196">
        <v>0</v>
      </c>
      <c r="N19" s="196">
        <v>813</v>
      </c>
      <c r="O19" s="196">
        <v>0</v>
      </c>
      <c r="P19" s="196">
        <v>0</v>
      </c>
      <c r="Q19" s="196">
        <v>0</v>
      </c>
      <c r="R19" s="196">
        <v>0</v>
      </c>
      <c r="S19" s="196">
        <v>0</v>
      </c>
      <c r="T19" s="432">
        <v>813</v>
      </c>
      <c r="U19" s="433">
        <v>0</v>
      </c>
      <c r="V19" s="221"/>
    </row>
    <row r="20" spans="1:22" ht="15.75" customHeight="1">
      <c r="A20" s="436" t="s">
        <v>29</v>
      </c>
      <c r="B20" s="437" t="s">
        <v>35</v>
      </c>
      <c r="C20" s="432">
        <v>1716527</v>
      </c>
      <c r="D20" s="196">
        <v>1716527</v>
      </c>
      <c r="E20" s="196">
        <v>0</v>
      </c>
      <c r="F20" s="196">
        <v>0</v>
      </c>
      <c r="G20" s="196">
        <v>0</v>
      </c>
      <c r="H20" s="432">
        <v>1716527</v>
      </c>
      <c r="I20" s="432">
        <v>0</v>
      </c>
      <c r="J20" s="432">
        <v>0</v>
      </c>
      <c r="K20" s="196">
        <v>0</v>
      </c>
      <c r="L20" s="196">
        <v>0</v>
      </c>
      <c r="M20" s="196">
        <v>0</v>
      </c>
      <c r="N20" s="196">
        <v>0</v>
      </c>
      <c r="O20" s="196">
        <v>0</v>
      </c>
      <c r="P20" s="196">
        <v>0</v>
      </c>
      <c r="Q20" s="196">
        <v>1716527</v>
      </c>
      <c r="R20" s="196">
        <v>0</v>
      </c>
      <c r="S20" s="196">
        <v>0</v>
      </c>
      <c r="T20" s="432">
        <v>1716527</v>
      </c>
      <c r="U20" s="433" t="s">
        <v>469</v>
      </c>
      <c r="V20" s="221"/>
    </row>
    <row r="21" spans="1:22" ht="15.75" customHeight="1">
      <c r="A21" s="436" t="s">
        <v>30</v>
      </c>
      <c r="B21" s="437" t="s">
        <v>143</v>
      </c>
      <c r="C21" s="432">
        <v>0</v>
      </c>
      <c r="D21" s="196">
        <v>0</v>
      </c>
      <c r="E21" s="196">
        <v>0</v>
      </c>
      <c r="F21" s="196">
        <v>0</v>
      </c>
      <c r="G21" s="196">
        <v>0</v>
      </c>
      <c r="H21" s="432">
        <v>0</v>
      </c>
      <c r="I21" s="432">
        <v>0</v>
      </c>
      <c r="J21" s="432">
        <v>0</v>
      </c>
      <c r="K21" s="196">
        <v>0</v>
      </c>
      <c r="L21" s="196">
        <v>0</v>
      </c>
      <c r="M21" s="196">
        <v>0</v>
      </c>
      <c r="N21" s="196">
        <v>0</v>
      </c>
      <c r="O21" s="196">
        <v>0</v>
      </c>
      <c r="P21" s="196">
        <v>0</v>
      </c>
      <c r="Q21" s="196">
        <v>0</v>
      </c>
      <c r="R21" s="196">
        <v>0</v>
      </c>
      <c r="S21" s="196">
        <v>0</v>
      </c>
      <c r="T21" s="432">
        <v>0</v>
      </c>
      <c r="U21" s="433" t="s">
        <v>469</v>
      </c>
      <c r="V21" s="221"/>
    </row>
    <row r="22" spans="1:22" ht="15.75" customHeight="1">
      <c r="A22" s="436" t="s">
        <v>104</v>
      </c>
      <c r="B22" s="437" t="s">
        <v>142</v>
      </c>
      <c r="C22" s="432">
        <v>0</v>
      </c>
      <c r="D22" s="196">
        <v>0</v>
      </c>
      <c r="E22" s="196">
        <v>0</v>
      </c>
      <c r="F22" s="196">
        <v>0</v>
      </c>
      <c r="G22" s="196">
        <v>0</v>
      </c>
      <c r="H22" s="432">
        <v>0</v>
      </c>
      <c r="I22" s="432">
        <v>0</v>
      </c>
      <c r="J22" s="432">
        <v>0</v>
      </c>
      <c r="K22" s="196">
        <v>0</v>
      </c>
      <c r="L22" s="196">
        <v>0</v>
      </c>
      <c r="M22" s="196">
        <v>0</v>
      </c>
      <c r="N22" s="196">
        <v>0</v>
      </c>
      <c r="O22" s="196">
        <v>0</v>
      </c>
      <c r="P22" s="196">
        <v>0</v>
      </c>
      <c r="Q22" s="196">
        <v>0</v>
      </c>
      <c r="R22" s="196">
        <v>0</v>
      </c>
      <c r="S22" s="196">
        <v>0</v>
      </c>
      <c r="T22" s="432">
        <v>0</v>
      </c>
      <c r="U22" s="433" t="s">
        <v>469</v>
      </c>
      <c r="V22" s="221"/>
    </row>
    <row r="23" spans="1:22" ht="15.75" customHeight="1">
      <c r="A23" s="436" t="s">
        <v>101</v>
      </c>
      <c r="B23" s="437" t="s">
        <v>102</v>
      </c>
      <c r="C23" s="432">
        <v>1</v>
      </c>
      <c r="D23" s="196">
        <v>1</v>
      </c>
      <c r="E23" s="196">
        <v>0</v>
      </c>
      <c r="F23" s="196">
        <v>0</v>
      </c>
      <c r="G23" s="196">
        <v>0</v>
      </c>
      <c r="H23" s="432">
        <v>1</v>
      </c>
      <c r="I23" s="432">
        <v>1</v>
      </c>
      <c r="J23" s="432">
        <v>0</v>
      </c>
      <c r="K23" s="196">
        <v>0</v>
      </c>
      <c r="L23" s="196">
        <v>0</v>
      </c>
      <c r="M23" s="196">
        <v>0</v>
      </c>
      <c r="N23" s="196">
        <v>1</v>
      </c>
      <c r="O23" s="196">
        <v>0</v>
      </c>
      <c r="P23" s="196">
        <v>0</v>
      </c>
      <c r="Q23" s="196">
        <v>0</v>
      </c>
      <c r="R23" s="196">
        <v>0</v>
      </c>
      <c r="S23" s="196">
        <v>0</v>
      </c>
      <c r="T23" s="432">
        <v>1</v>
      </c>
      <c r="U23" s="433">
        <v>0</v>
      </c>
      <c r="V23" s="221"/>
    </row>
    <row r="24" spans="1:22" ht="15.75" customHeight="1">
      <c r="A24" s="210" t="s">
        <v>1</v>
      </c>
      <c r="B24" s="434" t="s">
        <v>90</v>
      </c>
      <c r="C24" s="435">
        <v>1804565864</v>
      </c>
      <c r="D24" s="435">
        <v>1403065699</v>
      </c>
      <c r="E24" s="435">
        <v>401500165</v>
      </c>
      <c r="F24" s="435">
        <v>11365952</v>
      </c>
      <c r="G24" s="435">
        <v>0</v>
      </c>
      <c r="H24" s="435">
        <v>1793199912</v>
      </c>
      <c r="I24" s="435">
        <v>803628568</v>
      </c>
      <c r="J24" s="435">
        <v>103666476.5</v>
      </c>
      <c r="K24" s="435">
        <v>89585076.5</v>
      </c>
      <c r="L24" s="435">
        <v>14081400</v>
      </c>
      <c r="M24" s="435">
        <v>0</v>
      </c>
      <c r="N24" s="435">
        <v>697979229.5</v>
      </c>
      <c r="O24" s="435">
        <v>1657366</v>
      </c>
      <c r="P24" s="435">
        <v>325496</v>
      </c>
      <c r="Q24" s="435">
        <v>938033477</v>
      </c>
      <c r="R24" s="435">
        <v>49323529</v>
      </c>
      <c r="S24" s="435">
        <v>2214338</v>
      </c>
      <c r="T24" s="435">
        <v>1689533435.5</v>
      </c>
      <c r="U24" s="433">
        <v>0.12899799811496995</v>
      </c>
      <c r="V24" s="221"/>
    </row>
    <row r="25" spans="1:22" ht="15.75" customHeight="1">
      <c r="A25" s="441" t="s">
        <v>13</v>
      </c>
      <c r="B25" s="442" t="s">
        <v>31</v>
      </c>
      <c r="C25" s="432">
        <v>1005840470</v>
      </c>
      <c r="D25" s="196">
        <v>780690865</v>
      </c>
      <c r="E25" s="196">
        <v>225149605</v>
      </c>
      <c r="F25" s="196">
        <v>6596702</v>
      </c>
      <c r="G25" s="196">
        <v>0</v>
      </c>
      <c r="H25" s="432">
        <v>999243768</v>
      </c>
      <c r="I25" s="432">
        <v>464491536</v>
      </c>
      <c r="J25" s="432">
        <v>70732866</v>
      </c>
      <c r="K25" s="196">
        <v>61546331</v>
      </c>
      <c r="L25" s="196">
        <v>9186535</v>
      </c>
      <c r="M25" s="196">
        <v>0</v>
      </c>
      <c r="N25" s="196">
        <v>391800996</v>
      </c>
      <c r="O25" s="196">
        <v>1632178</v>
      </c>
      <c r="P25" s="196">
        <v>325496</v>
      </c>
      <c r="Q25" s="196">
        <v>492185275</v>
      </c>
      <c r="R25" s="196">
        <v>41135365</v>
      </c>
      <c r="S25" s="196">
        <v>1431592</v>
      </c>
      <c r="T25" s="432">
        <v>928510902</v>
      </c>
      <c r="U25" s="433">
        <v>0.15228020430494993</v>
      </c>
      <c r="V25" s="221"/>
    </row>
    <row r="26" spans="1:22" ht="15.75" customHeight="1">
      <c r="A26" s="441" t="s">
        <v>14</v>
      </c>
      <c r="B26" s="443" t="s">
        <v>33</v>
      </c>
      <c r="C26" s="432">
        <v>445927329</v>
      </c>
      <c r="D26" s="196">
        <v>374979683</v>
      </c>
      <c r="E26" s="196">
        <v>70947646</v>
      </c>
      <c r="F26" s="196">
        <v>3461255</v>
      </c>
      <c r="G26" s="196">
        <v>0</v>
      </c>
      <c r="H26" s="432">
        <v>442466074</v>
      </c>
      <c r="I26" s="432">
        <v>126207247</v>
      </c>
      <c r="J26" s="432">
        <v>15752535</v>
      </c>
      <c r="K26" s="196">
        <v>12742078</v>
      </c>
      <c r="L26" s="196">
        <v>3010457</v>
      </c>
      <c r="M26" s="196">
        <v>0</v>
      </c>
      <c r="N26" s="196">
        <v>110454712</v>
      </c>
      <c r="O26" s="196">
        <v>0</v>
      </c>
      <c r="P26" s="196">
        <v>0</v>
      </c>
      <c r="Q26" s="196">
        <v>309234327</v>
      </c>
      <c r="R26" s="196">
        <v>7024500</v>
      </c>
      <c r="S26" s="196">
        <v>0</v>
      </c>
      <c r="T26" s="432">
        <v>426713539</v>
      </c>
      <c r="U26" s="433">
        <v>0.12481482144999169</v>
      </c>
      <c r="V26" s="221"/>
    </row>
    <row r="27" spans="1:22" ht="15.75" customHeight="1">
      <c r="A27" s="441" t="s">
        <v>19</v>
      </c>
      <c r="B27" s="444" t="s">
        <v>141</v>
      </c>
      <c r="C27" s="432">
        <v>195784709</v>
      </c>
      <c r="D27" s="196">
        <v>181823608</v>
      </c>
      <c r="E27" s="196">
        <v>13961101</v>
      </c>
      <c r="F27" s="196">
        <v>0</v>
      </c>
      <c r="G27" s="196">
        <v>0</v>
      </c>
      <c r="H27" s="432">
        <v>195784709</v>
      </c>
      <c r="I27" s="432">
        <v>109932877</v>
      </c>
      <c r="J27" s="432">
        <v>12588440</v>
      </c>
      <c r="K27" s="196">
        <v>10966238</v>
      </c>
      <c r="L27" s="196">
        <v>1622202</v>
      </c>
      <c r="M27" s="196">
        <v>0</v>
      </c>
      <c r="N27" s="196">
        <v>97319249</v>
      </c>
      <c r="O27" s="196">
        <v>25188</v>
      </c>
      <c r="P27" s="196">
        <v>0</v>
      </c>
      <c r="Q27" s="196">
        <v>84688168</v>
      </c>
      <c r="R27" s="196">
        <v>1163664</v>
      </c>
      <c r="S27" s="196">
        <v>0</v>
      </c>
      <c r="T27" s="432">
        <v>183196269</v>
      </c>
      <c r="U27" s="433">
        <v>0.11451023882509688</v>
      </c>
      <c r="V27" s="221"/>
    </row>
    <row r="28" spans="1:22" ht="15.75" customHeight="1">
      <c r="A28" s="441" t="s">
        <v>22</v>
      </c>
      <c r="B28" s="442" t="s">
        <v>145</v>
      </c>
      <c r="C28" s="432">
        <v>224410</v>
      </c>
      <c r="D28" s="196">
        <v>111410</v>
      </c>
      <c r="E28" s="196">
        <v>113000</v>
      </c>
      <c r="F28" s="196">
        <v>0</v>
      </c>
      <c r="G28" s="196">
        <v>0</v>
      </c>
      <c r="H28" s="432">
        <v>224410</v>
      </c>
      <c r="I28" s="432">
        <v>224410</v>
      </c>
      <c r="J28" s="432">
        <v>0</v>
      </c>
      <c r="K28" s="196">
        <v>0</v>
      </c>
      <c r="L28" s="196">
        <v>0</v>
      </c>
      <c r="M28" s="196">
        <v>0</v>
      </c>
      <c r="N28" s="196">
        <v>224410</v>
      </c>
      <c r="O28" s="196">
        <v>0</v>
      </c>
      <c r="P28" s="196">
        <v>0</v>
      </c>
      <c r="Q28" s="196">
        <v>0</v>
      </c>
      <c r="R28" s="196">
        <v>0</v>
      </c>
      <c r="S28" s="196">
        <v>0</v>
      </c>
      <c r="T28" s="432">
        <v>224410</v>
      </c>
      <c r="U28" s="433">
        <v>0</v>
      </c>
      <c r="V28" s="221"/>
    </row>
    <row r="29" spans="1:22" ht="15.75" customHeight="1">
      <c r="A29" s="441" t="s">
        <v>23</v>
      </c>
      <c r="B29" s="445" t="s">
        <v>144</v>
      </c>
      <c r="C29" s="432">
        <v>9421</v>
      </c>
      <c r="D29" s="196">
        <v>0</v>
      </c>
      <c r="E29" s="196">
        <v>9421</v>
      </c>
      <c r="F29" s="196">
        <v>0</v>
      </c>
      <c r="G29" s="196">
        <v>0</v>
      </c>
      <c r="H29" s="432">
        <v>9421</v>
      </c>
      <c r="I29" s="432">
        <v>0</v>
      </c>
      <c r="J29" s="432">
        <v>0</v>
      </c>
      <c r="K29" s="196">
        <v>0</v>
      </c>
      <c r="L29" s="196">
        <v>0</v>
      </c>
      <c r="M29" s="196">
        <v>0</v>
      </c>
      <c r="N29" s="196">
        <v>0</v>
      </c>
      <c r="O29" s="196">
        <v>0</v>
      </c>
      <c r="P29" s="196">
        <v>0</v>
      </c>
      <c r="Q29" s="196">
        <v>9421</v>
      </c>
      <c r="R29" s="196">
        <v>0</v>
      </c>
      <c r="S29" s="196">
        <v>0</v>
      </c>
      <c r="T29" s="432">
        <v>9421</v>
      </c>
      <c r="U29" s="433" t="s">
        <v>469</v>
      </c>
      <c r="V29" s="221"/>
    </row>
    <row r="30" spans="1:22" ht="15.75" customHeight="1">
      <c r="A30" s="441" t="s">
        <v>24</v>
      </c>
      <c r="B30" s="442" t="s">
        <v>128</v>
      </c>
      <c r="C30" s="432">
        <v>142700863</v>
      </c>
      <c r="D30" s="196">
        <v>55471745</v>
      </c>
      <c r="E30" s="196">
        <v>87229118</v>
      </c>
      <c r="F30" s="196">
        <v>1307993</v>
      </c>
      <c r="G30" s="196">
        <v>0</v>
      </c>
      <c r="H30" s="432">
        <v>141392870</v>
      </c>
      <c r="I30" s="432">
        <v>94769086</v>
      </c>
      <c r="J30" s="432">
        <v>1113423.5</v>
      </c>
      <c r="K30" s="196">
        <v>995303.5</v>
      </c>
      <c r="L30" s="196">
        <v>118120</v>
      </c>
      <c r="M30" s="196">
        <v>0</v>
      </c>
      <c r="N30" s="196">
        <v>93655662.5</v>
      </c>
      <c r="O30" s="196">
        <v>0</v>
      </c>
      <c r="P30" s="196">
        <v>0</v>
      </c>
      <c r="Q30" s="196">
        <v>46389233</v>
      </c>
      <c r="R30" s="196">
        <v>0</v>
      </c>
      <c r="S30" s="196">
        <v>234551</v>
      </c>
      <c r="T30" s="432">
        <v>140279446.5</v>
      </c>
      <c r="U30" s="433">
        <v>0.011748804879262</v>
      </c>
      <c r="V30" s="221"/>
    </row>
    <row r="31" spans="1:22" ht="15.75" customHeight="1">
      <c r="A31" s="441" t="s">
        <v>25</v>
      </c>
      <c r="B31" s="442" t="s">
        <v>129</v>
      </c>
      <c r="C31" s="432">
        <v>2980</v>
      </c>
      <c r="D31" s="196">
        <v>0</v>
      </c>
      <c r="E31" s="196">
        <v>2980</v>
      </c>
      <c r="F31" s="196">
        <v>0</v>
      </c>
      <c r="G31" s="196">
        <v>0</v>
      </c>
      <c r="H31" s="432">
        <v>2980</v>
      </c>
      <c r="I31" s="432">
        <v>2980</v>
      </c>
      <c r="J31" s="432">
        <v>2980</v>
      </c>
      <c r="K31" s="196">
        <v>2980</v>
      </c>
      <c r="L31" s="196">
        <v>0</v>
      </c>
      <c r="M31" s="196">
        <v>0</v>
      </c>
      <c r="N31" s="196">
        <v>0</v>
      </c>
      <c r="O31" s="196">
        <v>0</v>
      </c>
      <c r="P31" s="196">
        <v>0</v>
      </c>
      <c r="Q31" s="196">
        <v>0</v>
      </c>
      <c r="R31" s="196">
        <v>0</v>
      </c>
      <c r="S31" s="196">
        <v>0</v>
      </c>
      <c r="T31" s="432">
        <v>0</v>
      </c>
      <c r="U31" s="433">
        <v>1</v>
      </c>
      <c r="V31" s="221"/>
    </row>
    <row r="32" spans="1:22" ht="15.75" customHeight="1">
      <c r="A32" s="441" t="s">
        <v>26</v>
      </c>
      <c r="B32" s="442" t="s">
        <v>32</v>
      </c>
      <c r="C32" s="432">
        <v>13211830</v>
      </c>
      <c r="D32" s="196">
        <v>9198728</v>
      </c>
      <c r="E32" s="196">
        <v>4013102</v>
      </c>
      <c r="F32" s="196">
        <v>2</v>
      </c>
      <c r="G32" s="196">
        <v>0</v>
      </c>
      <c r="H32" s="432">
        <v>13211828</v>
      </c>
      <c r="I32" s="432">
        <v>7754124</v>
      </c>
      <c r="J32" s="432">
        <v>3435755</v>
      </c>
      <c r="K32" s="196">
        <v>3332146</v>
      </c>
      <c r="L32" s="196">
        <v>103609</v>
      </c>
      <c r="M32" s="196">
        <v>0</v>
      </c>
      <c r="N32" s="196">
        <v>4318369</v>
      </c>
      <c r="O32" s="196">
        <v>0</v>
      </c>
      <c r="P32" s="196">
        <v>0</v>
      </c>
      <c r="Q32" s="196">
        <v>4909509</v>
      </c>
      <c r="R32" s="196">
        <v>0</v>
      </c>
      <c r="S32" s="196">
        <v>548195</v>
      </c>
      <c r="T32" s="432">
        <v>9776073</v>
      </c>
      <c r="U32" s="433">
        <v>0.443087446112546</v>
      </c>
      <c r="V32" s="221"/>
    </row>
    <row r="33" spans="1:22" ht="15.75" customHeight="1">
      <c r="A33" s="441" t="s">
        <v>27</v>
      </c>
      <c r="B33" s="442" t="s">
        <v>34</v>
      </c>
      <c r="C33" s="432">
        <v>154276</v>
      </c>
      <c r="D33" s="196">
        <v>138000</v>
      </c>
      <c r="E33" s="196">
        <v>16276</v>
      </c>
      <c r="F33" s="196">
        <v>0</v>
      </c>
      <c r="G33" s="196">
        <v>0</v>
      </c>
      <c r="H33" s="432">
        <v>154276</v>
      </c>
      <c r="I33" s="432">
        <v>154276</v>
      </c>
      <c r="J33" s="432">
        <v>0</v>
      </c>
      <c r="K33" s="196">
        <v>0</v>
      </c>
      <c r="L33" s="196">
        <v>0</v>
      </c>
      <c r="M33" s="196">
        <v>0</v>
      </c>
      <c r="N33" s="196">
        <v>154276</v>
      </c>
      <c r="O33" s="196">
        <v>0</v>
      </c>
      <c r="P33" s="196">
        <v>0</v>
      </c>
      <c r="Q33" s="196">
        <v>0</v>
      </c>
      <c r="R33" s="196">
        <v>0</v>
      </c>
      <c r="S33" s="196">
        <v>0</v>
      </c>
      <c r="T33" s="432">
        <v>154276</v>
      </c>
      <c r="U33" s="433">
        <v>0</v>
      </c>
      <c r="V33" s="221"/>
    </row>
    <row r="34" spans="1:22" ht="15.75" customHeight="1">
      <c r="A34" s="441" t="s">
        <v>29</v>
      </c>
      <c r="B34" s="442" t="s">
        <v>35</v>
      </c>
      <c r="C34" s="432">
        <v>0</v>
      </c>
      <c r="D34" s="196">
        <v>0</v>
      </c>
      <c r="E34" s="196">
        <v>0</v>
      </c>
      <c r="F34" s="196">
        <v>0</v>
      </c>
      <c r="G34" s="196">
        <v>0</v>
      </c>
      <c r="H34" s="432">
        <v>0</v>
      </c>
      <c r="I34" s="432">
        <v>0</v>
      </c>
      <c r="J34" s="432">
        <v>0</v>
      </c>
      <c r="K34" s="196">
        <v>0</v>
      </c>
      <c r="L34" s="196">
        <v>0</v>
      </c>
      <c r="M34" s="196">
        <v>0</v>
      </c>
      <c r="N34" s="196">
        <v>0</v>
      </c>
      <c r="O34" s="196">
        <v>0</v>
      </c>
      <c r="P34" s="196">
        <v>0</v>
      </c>
      <c r="Q34" s="196">
        <v>0</v>
      </c>
      <c r="R34" s="196">
        <v>0</v>
      </c>
      <c r="S34" s="196">
        <v>0</v>
      </c>
      <c r="T34" s="432">
        <v>0</v>
      </c>
      <c r="U34" s="433" t="s">
        <v>469</v>
      </c>
      <c r="V34" s="221"/>
    </row>
    <row r="35" spans="1:22" ht="15.75" customHeight="1">
      <c r="A35" s="441" t="s">
        <v>30</v>
      </c>
      <c r="B35" s="442" t="s">
        <v>143</v>
      </c>
      <c r="C35" s="432">
        <v>709576</v>
      </c>
      <c r="D35" s="196">
        <v>651660</v>
      </c>
      <c r="E35" s="196">
        <v>57916</v>
      </c>
      <c r="F35" s="196">
        <v>0</v>
      </c>
      <c r="G35" s="196">
        <v>0</v>
      </c>
      <c r="H35" s="432">
        <v>709576</v>
      </c>
      <c r="I35" s="432">
        <v>92032</v>
      </c>
      <c r="J35" s="432">
        <v>40477</v>
      </c>
      <c r="K35" s="196">
        <v>0</v>
      </c>
      <c r="L35" s="196">
        <v>40477</v>
      </c>
      <c r="M35" s="196">
        <v>0</v>
      </c>
      <c r="N35" s="196">
        <v>51555</v>
      </c>
      <c r="O35" s="196">
        <v>0</v>
      </c>
      <c r="P35" s="196">
        <v>0</v>
      </c>
      <c r="Q35" s="196">
        <v>617544</v>
      </c>
      <c r="R35" s="196">
        <v>0</v>
      </c>
      <c r="S35" s="196">
        <v>0</v>
      </c>
      <c r="T35" s="432">
        <v>669099</v>
      </c>
      <c r="U35" s="433">
        <v>0.4398144123783032</v>
      </c>
      <c r="V35" s="221"/>
    </row>
    <row r="36" spans="1:22" ht="15.75" customHeight="1">
      <c r="A36" s="441" t="s">
        <v>104</v>
      </c>
      <c r="B36" s="442" t="s">
        <v>142</v>
      </c>
      <c r="C36" s="432">
        <v>0</v>
      </c>
      <c r="D36" s="196">
        <v>0</v>
      </c>
      <c r="E36" s="196">
        <v>0</v>
      </c>
      <c r="F36" s="196">
        <v>0</v>
      </c>
      <c r="G36" s="196">
        <v>0</v>
      </c>
      <c r="H36" s="432">
        <v>0</v>
      </c>
      <c r="I36" s="432">
        <v>0</v>
      </c>
      <c r="J36" s="432">
        <v>0</v>
      </c>
      <c r="K36" s="196">
        <v>0</v>
      </c>
      <c r="L36" s="196">
        <v>0</v>
      </c>
      <c r="M36" s="196">
        <v>0</v>
      </c>
      <c r="N36" s="196">
        <v>0</v>
      </c>
      <c r="O36" s="196">
        <v>0</v>
      </c>
      <c r="P36" s="196">
        <v>0</v>
      </c>
      <c r="Q36" s="196">
        <v>0</v>
      </c>
      <c r="R36" s="196">
        <v>0</v>
      </c>
      <c r="S36" s="196">
        <v>0</v>
      </c>
      <c r="T36" s="432">
        <v>0</v>
      </c>
      <c r="U36" s="433" t="s">
        <v>469</v>
      </c>
      <c r="V36" s="221"/>
    </row>
    <row r="37" spans="1:22" ht="15.75" customHeight="1">
      <c r="A37" s="441" t="s">
        <v>101</v>
      </c>
      <c r="B37" s="442" t="s">
        <v>102</v>
      </c>
      <c r="C37" s="432">
        <v>0</v>
      </c>
      <c r="D37" s="196">
        <v>0</v>
      </c>
      <c r="E37" s="196">
        <v>0</v>
      </c>
      <c r="F37" s="196">
        <v>0</v>
      </c>
      <c r="G37" s="196">
        <v>0</v>
      </c>
      <c r="H37" s="432">
        <v>0</v>
      </c>
      <c r="I37" s="432">
        <v>0</v>
      </c>
      <c r="J37" s="432">
        <v>0</v>
      </c>
      <c r="K37" s="196">
        <v>0</v>
      </c>
      <c r="L37" s="196">
        <v>0</v>
      </c>
      <c r="M37" s="196">
        <v>0</v>
      </c>
      <c r="N37" s="196">
        <v>0</v>
      </c>
      <c r="O37" s="196">
        <v>0</v>
      </c>
      <c r="P37" s="196">
        <v>0</v>
      </c>
      <c r="Q37" s="196">
        <v>0</v>
      </c>
      <c r="R37" s="196">
        <v>0</v>
      </c>
      <c r="S37" s="196">
        <v>0</v>
      </c>
      <c r="T37" s="432">
        <v>0</v>
      </c>
      <c r="U37" s="433" t="s">
        <v>469</v>
      </c>
      <c r="V37" s="221"/>
    </row>
    <row r="38" spans="1:29" s="7" customFormat="1" ht="20.25" customHeight="1">
      <c r="A38" s="613" t="str">
        <f>TT!C7</f>
        <v>Đồng Tháp, ngày 05 tháng 01 năm 2021</v>
      </c>
      <c r="B38" s="614"/>
      <c r="C38" s="614"/>
      <c r="D38" s="614"/>
      <c r="E38" s="614"/>
      <c r="F38" s="148"/>
      <c r="G38" s="148"/>
      <c r="H38" s="148"/>
      <c r="I38" s="149"/>
      <c r="J38" s="149"/>
      <c r="K38" s="149"/>
      <c r="L38" s="149"/>
      <c r="M38" s="149"/>
      <c r="N38" s="615" t="str">
        <f>TT!C4</f>
        <v>Đồng Tháp, ngày 05 tháng 01 năm 2021</v>
      </c>
      <c r="O38" s="616"/>
      <c r="P38" s="616"/>
      <c r="Q38" s="616"/>
      <c r="R38" s="616"/>
      <c r="S38" s="616"/>
      <c r="T38" s="616"/>
      <c r="U38" s="616"/>
      <c r="V38" s="350"/>
      <c r="W38" s="350"/>
      <c r="X38" s="350"/>
      <c r="Y38" s="350"/>
      <c r="Z38" s="350"/>
      <c r="AA38" s="350"/>
      <c r="AB38" s="350"/>
      <c r="AC38" s="350"/>
    </row>
    <row r="39" spans="1:21" ht="33.75" customHeight="1">
      <c r="A39" s="617" t="s">
        <v>286</v>
      </c>
      <c r="B39" s="618"/>
      <c r="C39" s="618"/>
      <c r="D39" s="618"/>
      <c r="E39" s="618"/>
      <c r="F39" s="150"/>
      <c r="G39" s="150"/>
      <c r="H39" s="150"/>
      <c r="I39" s="128"/>
      <c r="J39" s="128"/>
      <c r="K39" s="128"/>
      <c r="L39" s="128"/>
      <c r="M39" s="128"/>
      <c r="N39" s="619" t="str">
        <f>TT!C5</f>
        <v>KT. CỤC TRƯỞNG
PHÓ CỤC TRƯỞNG</v>
      </c>
      <c r="O39" s="619"/>
      <c r="P39" s="619"/>
      <c r="Q39" s="619"/>
      <c r="R39" s="619"/>
      <c r="S39" s="619"/>
      <c r="T39" s="619"/>
      <c r="U39" s="619"/>
    </row>
    <row r="40" spans="1:21" ht="80.25" customHeight="1">
      <c r="A40" s="151"/>
      <c r="B40" s="151"/>
      <c r="C40" s="151"/>
      <c r="D40" s="151"/>
      <c r="E40" s="151"/>
      <c r="F40" s="125"/>
      <c r="G40" s="125"/>
      <c r="H40" s="125"/>
      <c r="I40" s="128"/>
      <c r="J40" s="128"/>
      <c r="K40" s="128"/>
      <c r="L40" s="128"/>
      <c r="M40" s="128"/>
      <c r="N40" s="128"/>
      <c r="O40" s="128"/>
      <c r="P40" s="125"/>
      <c r="Q40" s="152"/>
      <c r="R40" s="125"/>
      <c r="S40" s="128"/>
      <c r="T40" s="127"/>
      <c r="U40" s="127"/>
    </row>
    <row r="41" spans="1:21" ht="15.75" customHeight="1">
      <c r="A41" s="593" t="str">
        <f>TT!C6</f>
        <v>Nguyễn Chí Hòa</v>
      </c>
      <c r="B41" s="593"/>
      <c r="C41" s="593"/>
      <c r="D41" s="593"/>
      <c r="E41" s="593"/>
      <c r="F41" s="153" t="s">
        <v>2</v>
      </c>
      <c r="G41" s="153"/>
      <c r="H41" s="153"/>
      <c r="I41" s="153"/>
      <c r="J41" s="153"/>
      <c r="K41" s="153"/>
      <c r="L41" s="153"/>
      <c r="M41" s="153"/>
      <c r="N41" s="594" t="str">
        <f>TT!C3</f>
        <v>Vũ Quang Hiện</v>
      </c>
      <c r="O41" s="594"/>
      <c r="P41" s="594"/>
      <c r="Q41" s="594"/>
      <c r="R41" s="594"/>
      <c r="S41" s="594"/>
      <c r="T41" s="594"/>
      <c r="U41" s="594"/>
    </row>
    <row r="42" s="25" customFormat="1" ht="15.75" customHeight="1"/>
    <row r="43" s="25" customFormat="1" ht="15.75" customHeight="1"/>
    <row r="44" spans="3:20" s="225" customFormat="1" ht="15.75" customHeight="1">
      <c r="C44" s="226"/>
      <c r="D44" s="226"/>
      <c r="E44" s="226"/>
      <c r="F44" s="226"/>
      <c r="G44" s="226"/>
      <c r="H44" s="226"/>
      <c r="I44" s="226"/>
      <c r="J44" s="226"/>
      <c r="K44" s="226"/>
      <c r="L44" s="226"/>
      <c r="M44" s="226"/>
      <c r="N44" s="226"/>
      <c r="O44" s="226"/>
      <c r="P44" s="226"/>
      <c r="Q44" s="226"/>
      <c r="R44" s="226"/>
      <c r="S44" s="226"/>
      <c r="T44" s="226"/>
    </row>
    <row r="45" s="225" customFormat="1" ht="15.75" customHeight="1"/>
    <row r="46" s="225" customFormat="1" ht="15.75" customHeight="1"/>
    <row r="47" s="225" customFormat="1" ht="15.75" customHeight="1"/>
    <row r="48" s="225" customFormat="1" ht="15.75" customHeight="1"/>
    <row r="49" s="225" customFormat="1" ht="15.75" customHeight="1"/>
    <row r="50" s="225" customFormat="1" ht="15.75" customHeight="1"/>
    <row r="51" s="225" customFormat="1" ht="15.75" customHeight="1"/>
    <row r="52" s="225" customFormat="1" ht="15.75" customHeight="1"/>
    <row r="53" s="225" customFormat="1" ht="15.75" customHeight="1"/>
    <row r="54" s="225" customFormat="1" ht="15.75" customHeight="1"/>
    <row r="55" s="225" customFormat="1" ht="15.75" customHeight="1"/>
    <row r="56" s="225" customFormat="1" ht="15.75" customHeight="1"/>
    <row r="57" s="225" customFormat="1" ht="15.75" customHeight="1"/>
    <row r="58" s="225" customFormat="1" ht="15.75" customHeight="1"/>
    <row r="59" s="225" customFormat="1" ht="15.75" customHeight="1"/>
    <row r="60" s="25" customFormat="1" ht="15.75" customHeight="1"/>
    <row r="61" s="25" customFormat="1" ht="15.75" customHeight="1"/>
    <row r="62" s="25" customFormat="1" ht="15.75" customHeight="1"/>
    <row r="63" s="25" customFormat="1" ht="15.75" customHeight="1"/>
    <row r="64" s="25" customFormat="1" ht="15.75" customHeight="1"/>
    <row r="65" s="25" customFormat="1" ht="15.75" customHeight="1"/>
  </sheetData>
  <sheetProtection formatCells="0" formatColumns="0" formatRows="0" insertRows="0"/>
  <mergeCells count="34">
    <mergeCell ref="A38:E38"/>
    <mergeCell ref="N38:U38"/>
    <mergeCell ref="A39:E39"/>
    <mergeCell ref="N39:U39"/>
    <mergeCell ref="P1:U1"/>
    <mergeCell ref="A8:B8"/>
    <mergeCell ref="A9:B9"/>
    <mergeCell ref="H3:H7"/>
    <mergeCell ref="C3:C7"/>
    <mergeCell ref="J4:P4"/>
    <mergeCell ref="A3:A7"/>
    <mergeCell ref="I3:S3"/>
    <mergeCell ref="S4:S7"/>
    <mergeCell ref="J5:J7"/>
    <mergeCell ref="F3:F7"/>
    <mergeCell ref="G3:G7"/>
    <mergeCell ref="P2:U2"/>
    <mergeCell ref="B3:B7"/>
    <mergeCell ref="P5:P7"/>
    <mergeCell ref="K5:M6"/>
    <mergeCell ref="N5:N7"/>
    <mergeCell ref="Q4:Q7"/>
    <mergeCell ref="R4:R7"/>
    <mergeCell ref="O5:O7"/>
    <mergeCell ref="E1:O1"/>
    <mergeCell ref="A41:E41"/>
    <mergeCell ref="N41:U41"/>
    <mergeCell ref="T3:T7"/>
    <mergeCell ref="U3:U7"/>
    <mergeCell ref="D4:D7"/>
    <mergeCell ref="E4:E7"/>
    <mergeCell ref="I4:I7"/>
    <mergeCell ref="A1:D1"/>
    <mergeCell ref="D3:E3"/>
  </mergeCells>
  <printOptions/>
  <pageMargins left="0.393700787401575" right="0.393700787401575" top="0.393700787401575" bottom="0.393700787401575" header="0.31496062992126" footer="0.31496062992126"/>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V39"/>
  <sheetViews>
    <sheetView view="pageBreakPreview" zoomScaleSheetLayoutView="100" zoomScalePageLayoutView="0" workbookViewId="0" topLeftCell="A16">
      <selection activeCell="I34" sqref="I34"/>
    </sheetView>
  </sheetViews>
  <sheetFormatPr defaultColWidth="9.00390625" defaultRowHeight="15.75"/>
  <cols>
    <col min="1" max="1" width="3.50390625" style="4" customWidth="1"/>
    <col min="2" max="2" width="25.875" style="4" customWidth="1"/>
    <col min="3" max="3" width="6.25390625" style="4" customWidth="1"/>
    <col min="4" max="4" width="5.875" style="4" customWidth="1"/>
    <col min="5" max="5" width="8.125" style="4" customWidth="1"/>
    <col min="6" max="6" width="4.875" style="4" customWidth="1"/>
    <col min="7" max="7" width="4.625" style="4" customWidth="1"/>
    <col min="8" max="8" width="6.50390625" style="4" customWidth="1"/>
    <col min="9" max="9" width="6.125" style="4" customWidth="1"/>
    <col min="10" max="10" width="7.625" style="4" customWidth="1"/>
    <col min="11" max="11" width="6.875" style="4" customWidth="1"/>
    <col min="12" max="12" width="6.75390625" style="8" customWidth="1"/>
    <col min="13" max="13" width="7.625" style="8" customWidth="1"/>
    <col min="14" max="14" width="6.75390625" style="8" customWidth="1"/>
    <col min="15" max="16" width="5.25390625" style="8" customWidth="1"/>
    <col min="17" max="17" width="5.625" style="8" customWidth="1"/>
    <col min="18" max="18" width="7.875" style="8" customWidth="1"/>
    <col min="19" max="19" width="5.75390625" style="8" customWidth="1"/>
    <col min="20" max="20" width="6.00390625" style="8" customWidth="1"/>
    <col min="21" max="21" width="5.50390625" style="8" customWidth="1"/>
    <col min="22" max="22" width="7.00390625" style="8" customWidth="1"/>
    <col min="23" max="16384" width="9.00390625" style="4" customWidth="1"/>
  </cols>
  <sheetData>
    <row r="1" spans="1:22" ht="66.75" customHeight="1">
      <c r="A1" s="601" t="s">
        <v>151</v>
      </c>
      <c r="B1" s="601"/>
      <c r="C1" s="601"/>
      <c r="D1" s="601"/>
      <c r="E1" s="637" t="s">
        <v>121</v>
      </c>
      <c r="F1" s="637"/>
      <c r="G1" s="637"/>
      <c r="H1" s="637"/>
      <c r="I1" s="637"/>
      <c r="J1" s="637"/>
      <c r="K1" s="637"/>
      <c r="L1" s="637"/>
      <c r="M1" s="637"/>
      <c r="N1" s="637"/>
      <c r="O1" s="637"/>
      <c r="P1" s="637"/>
      <c r="Q1" s="625" t="s">
        <v>150</v>
      </c>
      <c r="R1" s="626"/>
      <c r="S1" s="626"/>
      <c r="T1" s="626"/>
      <c r="U1" s="626"/>
      <c r="V1" s="626"/>
    </row>
    <row r="2" spans="1:22" ht="15.75" customHeight="1">
      <c r="A2" s="22"/>
      <c r="B2" s="24"/>
      <c r="C2" s="24"/>
      <c r="D2" s="24"/>
      <c r="E2" s="6"/>
      <c r="F2" s="6"/>
      <c r="G2" s="6"/>
      <c r="H2" s="31"/>
      <c r="I2" s="32">
        <f>COUNTBLANK(E9:V37)</f>
        <v>522</v>
      </c>
      <c r="J2" s="32">
        <f>COUNTA(E9:V37)</f>
        <v>0</v>
      </c>
      <c r="K2" s="32">
        <f>I2+J2</f>
        <v>522</v>
      </c>
      <c r="L2" s="33"/>
      <c r="M2" s="23"/>
      <c r="N2" s="23"/>
      <c r="O2" s="23"/>
      <c r="P2" s="23"/>
      <c r="Q2" s="630" t="s">
        <v>122</v>
      </c>
      <c r="R2" s="630"/>
      <c r="S2" s="630"/>
      <c r="T2" s="630"/>
      <c r="U2" s="630"/>
      <c r="V2" s="630"/>
    </row>
    <row r="3" spans="1:22" s="11" customFormat="1" ht="15.75" customHeight="1">
      <c r="A3" s="631" t="s">
        <v>21</v>
      </c>
      <c r="B3" s="632"/>
      <c r="C3" s="641" t="s">
        <v>132</v>
      </c>
      <c r="D3" s="622" t="s">
        <v>134</v>
      </c>
      <c r="E3" s="638" t="s">
        <v>4</v>
      </c>
      <c r="F3" s="640"/>
      <c r="G3" s="648" t="s">
        <v>36</v>
      </c>
      <c r="H3" s="627" t="s">
        <v>82</v>
      </c>
      <c r="I3" s="645" t="s">
        <v>37</v>
      </c>
      <c r="J3" s="646"/>
      <c r="K3" s="646"/>
      <c r="L3" s="646"/>
      <c r="M3" s="646"/>
      <c r="N3" s="646"/>
      <c r="O3" s="646"/>
      <c r="P3" s="646"/>
      <c r="Q3" s="646"/>
      <c r="R3" s="646"/>
      <c r="S3" s="646"/>
      <c r="T3" s="647"/>
      <c r="U3" s="648" t="s">
        <v>103</v>
      </c>
      <c r="V3" s="651" t="s">
        <v>108</v>
      </c>
    </row>
    <row r="4" spans="1:22" s="12" customFormat="1" ht="15.75" customHeight="1">
      <c r="A4" s="633"/>
      <c r="B4" s="634"/>
      <c r="C4" s="642"/>
      <c r="D4" s="623"/>
      <c r="E4" s="622" t="s">
        <v>137</v>
      </c>
      <c r="F4" s="622" t="s">
        <v>62</v>
      </c>
      <c r="G4" s="649"/>
      <c r="H4" s="628"/>
      <c r="I4" s="620" t="s">
        <v>37</v>
      </c>
      <c r="J4" s="638" t="s">
        <v>38</v>
      </c>
      <c r="K4" s="639"/>
      <c r="L4" s="639"/>
      <c r="M4" s="639"/>
      <c r="N4" s="639"/>
      <c r="O4" s="639"/>
      <c r="P4" s="639"/>
      <c r="Q4" s="640"/>
      <c r="R4" s="627" t="s">
        <v>139</v>
      </c>
      <c r="S4" s="620" t="s">
        <v>148</v>
      </c>
      <c r="T4" s="627" t="s">
        <v>81</v>
      </c>
      <c r="U4" s="649"/>
      <c r="V4" s="651"/>
    </row>
    <row r="5" spans="1:22" s="11" customFormat="1" ht="15.75" customHeight="1">
      <c r="A5" s="633"/>
      <c r="B5" s="634"/>
      <c r="C5" s="642"/>
      <c r="D5" s="623"/>
      <c r="E5" s="623"/>
      <c r="F5" s="623"/>
      <c r="G5" s="649"/>
      <c r="H5" s="628"/>
      <c r="I5" s="644"/>
      <c r="J5" s="620" t="s">
        <v>61</v>
      </c>
      <c r="K5" s="638" t="s">
        <v>75</v>
      </c>
      <c r="L5" s="639"/>
      <c r="M5" s="639"/>
      <c r="N5" s="639"/>
      <c r="O5" s="639"/>
      <c r="P5" s="639"/>
      <c r="Q5" s="640"/>
      <c r="R5" s="628"/>
      <c r="S5" s="644"/>
      <c r="T5" s="628"/>
      <c r="U5" s="649"/>
      <c r="V5" s="651"/>
    </row>
    <row r="6" spans="1:22" s="11" customFormat="1" ht="15.75" customHeight="1">
      <c r="A6" s="633"/>
      <c r="B6" s="634"/>
      <c r="C6" s="642"/>
      <c r="D6" s="623"/>
      <c r="E6" s="623"/>
      <c r="F6" s="623"/>
      <c r="G6" s="649"/>
      <c r="H6" s="628"/>
      <c r="I6" s="644"/>
      <c r="J6" s="644"/>
      <c r="K6" s="620" t="s">
        <v>96</v>
      </c>
      <c r="L6" s="638" t="s">
        <v>75</v>
      </c>
      <c r="M6" s="639"/>
      <c r="N6" s="640"/>
      <c r="O6" s="620" t="s">
        <v>42</v>
      </c>
      <c r="P6" s="620" t="s">
        <v>147</v>
      </c>
      <c r="Q6" s="620" t="s">
        <v>46</v>
      </c>
      <c r="R6" s="628"/>
      <c r="S6" s="644"/>
      <c r="T6" s="628"/>
      <c r="U6" s="649"/>
      <c r="V6" s="651"/>
    </row>
    <row r="7" spans="1:22" s="11" customFormat="1" ht="44.25" customHeight="1">
      <c r="A7" s="635"/>
      <c r="B7" s="636"/>
      <c r="C7" s="643"/>
      <c r="D7" s="624"/>
      <c r="E7" s="624"/>
      <c r="F7" s="624"/>
      <c r="G7" s="650"/>
      <c r="H7" s="629"/>
      <c r="I7" s="621"/>
      <c r="J7" s="621"/>
      <c r="K7" s="621"/>
      <c r="L7" s="36" t="s">
        <v>39</v>
      </c>
      <c r="M7" s="36" t="s">
        <v>40</v>
      </c>
      <c r="N7" s="36" t="s">
        <v>53</v>
      </c>
      <c r="O7" s="621"/>
      <c r="P7" s="621"/>
      <c r="Q7" s="621"/>
      <c r="R7" s="629"/>
      <c r="S7" s="621"/>
      <c r="T7" s="629"/>
      <c r="U7" s="650"/>
      <c r="V7" s="651"/>
    </row>
    <row r="8" spans="1:22" ht="14.25" customHeight="1">
      <c r="A8" s="638" t="s">
        <v>3</v>
      </c>
      <c r="B8" s="640"/>
      <c r="C8" s="36" t="s">
        <v>13</v>
      </c>
      <c r="D8" s="36" t="s">
        <v>14</v>
      </c>
      <c r="E8" s="36" t="s">
        <v>19</v>
      </c>
      <c r="F8" s="36" t="s">
        <v>22</v>
      </c>
      <c r="G8" s="36" t="s">
        <v>23</v>
      </c>
      <c r="H8" s="36" t="s">
        <v>24</v>
      </c>
      <c r="I8" s="36" t="s">
        <v>25</v>
      </c>
      <c r="J8" s="36" t="s">
        <v>26</v>
      </c>
      <c r="K8" s="36" t="s">
        <v>27</v>
      </c>
      <c r="L8" s="36" t="s">
        <v>29</v>
      </c>
      <c r="M8" s="36" t="s">
        <v>30</v>
      </c>
      <c r="N8" s="36" t="s">
        <v>104</v>
      </c>
      <c r="O8" s="36" t="s">
        <v>101</v>
      </c>
      <c r="P8" s="36" t="s">
        <v>105</v>
      </c>
      <c r="Q8" s="36" t="s">
        <v>106</v>
      </c>
      <c r="R8" s="36" t="s">
        <v>107</v>
      </c>
      <c r="S8" s="36" t="s">
        <v>118</v>
      </c>
      <c r="T8" s="36" t="s">
        <v>131</v>
      </c>
      <c r="U8" s="36" t="s">
        <v>133</v>
      </c>
      <c r="V8" s="36" t="s">
        <v>149</v>
      </c>
    </row>
    <row r="9" spans="1:22" ht="14.25" customHeight="1">
      <c r="A9" s="638" t="s">
        <v>10</v>
      </c>
      <c r="B9" s="640"/>
      <c r="C9" s="37"/>
      <c r="D9" s="37"/>
      <c r="E9" s="37"/>
      <c r="F9" s="37"/>
      <c r="G9" s="37"/>
      <c r="H9" s="37"/>
      <c r="I9" s="37"/>
      <c r="J9" s="37"/>
      <c r="K9" s="37"/>
      <c r="L9" s="37"/>
      <c r="M9" s="37"/>
      <c r="N9" s="37"/>
      <c r="O9" s="37"/>
      <c r="P9" s="37"/>
      <c r="Q9" s="37"/>
      <c r="R9" s="37"/>
      <c r="S9" s="37"/>
      <c r="T9" s="37"/>
      <c r="U9" s="37"/>
      <c r="V9" s="37"/>
    </row>
    <row r="10" spans="1:22" ht="14.25" customHeight="1">
      <c r="A10" s="36" t="s">
        <v>0</v>
      </c>
      <c r="B10" s="38" t="s">
        <v>89</v>
      </c>
      <c r="C10" s="37"/>
      <c r="D10" s="37"/>
      <c r="E10" s="37"/>
      <c r="F10" s="37"/>
      <c r="G10" s="37"/>
      <c r="H10" s="37"/>
      <c r="I10" s="37"/>
      <c r="J10" s="37"/>
      <c r="K10" s="37"/>
      <c r="L10" s="37"/>
      <c r="M10" s="37"/>
      <c r="N10" s="37"/>
      <c r="O10" s="37"/>
      <c r="P10" s="37"/>
      <c r="Q10" s="37"/>
      <c r="R10" s="37"/>
      <c r="S10" s="37"/>
      <c r="T10" s="37"/>
      <c r="U10" s="37"/>
      <c r="V10" s="37"/>
    </row>
    <row r="11" spans="1:22" ht="14.25" customHeight="1">
      <c r="A11" s="39" t="s">
        <v>13</v>
      </c>
      <c r="B11" s="40" t="s">
        <v>31</v>
      </c>
      <c r="C11" s="37"/>
      <c r="D11" s="37"/>
      <c r="E11" s="37"/>
      <c r="F11" s="37"/>
      <c r="G11" s="37"/>
      <c r="H11" s="37"/>
      <c r="I11" s="37"/>
      <c r="J11" s="37"/>
      <c r="K11" s="37"/>
      <c r="L11" s="37"/>
      <c r="M11" s="37"/>
      <c r="N11" s="37"/>
      <c r="O11" s="37"/>
      <c r="P11" s="37"/>
      <c r="Q11" s="37"/>
      <c r="R11" s="37"/>
      <c r="S11" s="37"/>
      <c r="T11" s="37"/>
      <c r="U11" s="37"/>
      <c r="V11" s="37"/>
    </row>
    <row r="12" spans="1:22" ht="14.25" customHeight="1">
      <c r="A12" s="39" t="s">
        <v>14</v>
      </c>
      <c r="B12" s="41" t="s">
        <v>33</v>
      </c>
      <c r="C12" s="37"/>
      <c r="D12" s="37"/>
      <c r="E12" s="37"/>
      <c r="F12" s="37"/>
      <c r="G12" s="37"/>
      <c r="H12" s="37"/>
      <c r="I12" s="37"/>
      <c r="J12" s="37"/>
      <c r="K12" s="37"/>
      <c r="L12" s="37"/>
      <c r="M12" s="37"/>
      <c r="N12" s="37"/>
      <c r="O12" s="37"/>
      <c r="P12" s="37"/>
      <c r="Q12" s="37"/>
      <c r="R12" s="37"/>
      <c r="S12" s="37"/>
      <c r="T12" s="37"/>
      <c r="U12" s="37"/>
      <c r="V12" s="37"/>
    </row>
    <row r="13" spans="1:22" ht="14.25" customHeight="1">
      <c r="A13" s="39" t="s">
        <v>19</v>
      </c>
      <c r="B13" s="42" t="s">
        <v>141</v>
      </c>
      <c r="C13" s="37"/>
      <c r="D13" s="37"/>
      <c r="E13" s="37"/>
      <c r="F13" s="37"/>
      <c r="G13" s="37"/>
      <c r="H13" s="37"/>
      <c r="I13" s="37"/>
      <c r="J13" s="37"/>
      <c r="K13" s="37"/>
      <c r="L13" s="37"/>
      <c r="M13" s="37"/>
      <c r="N13" s="37"/>
      <c r="O13" s="37"/>
      <c r="P13" s="37"/>
      <c r="Q13" s="37"/>
      <c r="R13" s="37"/>
      <c r="S13" s="37"/>
      <c r="T13" s="37"/>
      <c r="U13" s="37"/>
      <c r="V13" s="37"/>
    </row>
    <row r="14" spans="1:22" ht="15.75">
      <c r="A14" s="39" t="s">
        <v>22</v>
      </c>
      <c r="B14" s="40" t="s">
        <v>145</v>
      </c>
      <c r="C14" s="37"/>
      <c r="D14" s="37"/>
      <c r="E14" s="37"/>
      <c r="F14" s="37"/>
      <c r="G14" s="37"/>
      <c r="H14" s="37"/>
      <c r="I14" s="37"/>
      <c r="J14" s="37"/>
      <c r="K14" s="37"/>
      <c r="L14" s="37"/>
      <c r="M14" s="37"/>
      <c r="N14" s="37"/>
      <c r="O14" s="37"/>
      <c r="P14" s="37"/>
      <c r="Q14" s="37"/>
      <c r="R14" s="37"/>
      <c r="S14" s="37"/>
      <c r="T14" s="37"/>
      <c r="U14" s="37"/>
      <c r="V14" s="44"/>
    </row>
    <row r="15" spans="1:22" ht="17.25" customHeight="1">
      <c r="A15" s="39" t="s">
        <v>23</v>
      </c>
      <c r="B15" s="43" t="s">
        <v>144</v>
      </c>
      <c r="C15" s="37"/>
      <c r="D15" s="37"/>
      <c r="E15" s="37"/>
      <c r="F15" s="37"/>
      <c r="G15" s="37"/>
      <c r="H15" s="37"/>
      <c r="I15" s="37"/>
      <c r="J15" s="37"/>
      <c r="K15" s="37"/>
      <c r="L15" s="37"/>
      <c r="M15" s="37"/>
      <c r="N15" s="37"/>
      <c r="O15" s="37"/>
      <c r="P15" s="37"/>
      <c r="Q15" s="37"/>
      <c r="R15" s="37"/>
      <c r="S15" s="37"/>
      <c r="T15" s="37"/>
      <c r="U15" s="37"/>
      <c r="V15" s="37"/>
    </row>
    <row r="16" spans="1:22" ht="17.25" customHeight="1">
      <c r="A16" s="39" t="s">
        <v>24</v>
      </c>
      <c r="B16" s="43" t="s">
        <v>146</v>
      </c>
      <c r="C16" s="37"/>
      <c r="D16" s="37"/>
      <c r="E16" s="37"/>
      <c r="F16" s="37"/>
      <c r="G16" s="37"/>
      <c r="H16" s="37"/>
      <c r="I16" s="37"/>
      <c r="J16" s="37"/>
      <c r="K16" s="37"/>
      <c r="L16" s="37"/>
      <c r="M16" s="37"/>
      <c r="N16" s="37"/>
      <c r="O16" s="37"/>
      <c r="P16" s="37"/>
      <c r="Q16" s="37"/>
      <c r="R16" s="37"/>
      <c r="S16" s="37"/>
      <c r="T16" s="37"/>
      <c r="U16" s="37"/>
      <c r="V16" s="37"/>
    </row>
    <row r="17" spans="1:22" ht="14.25" customHeight="1">
      <c r="A17" s="39" t="s">
        <v>25</v>
      </c>
      <c r="B17" s="40" t="s">
        <v>129</v>
      </c>
      <c r="C17" s="37"/>
      <c r="D17" s="37"/>
      <c r="E17" s="37"/>
      <c r="F17" s="37"/>
      <c r="G17" s="37"/>
      <c r="H17" s="37"/>
      <c r="I17" s="37"/>
      <c r="J17" s="37"/>
      <c r="K17" s="37"/>
      <c r="L17" s="37"/>
      <c r="M17" s="37"/>
      <c r="N17" s="37"/>
      <c r="O17" s="37"/>
      <c r="P17" s="37"/>
      <c r="Q17" s="37"/>
      <c r="R17" s="37"/>
      <c r="S17" s="37"/>
      <c r="T17" s="37"/>
      <c r="U17" s="37"/>
      <c r="V17" s="37"/>
    </row>
    <row r="18" spans="1:22" ht="14.25" customHeight="1">
      <c r="A18" s="39" t="s">
        <v>26</v>
      </c>
      <c r="B18" s="40" t="s">
        <v>32</v>
      </c>
      <c r="C18" s="37"/>
      <c r="D18" s="37"/>
      <c r="E18" s="37"/>
      <c r="F18" s="37"/>
      <c r="G18" s="37"/>
      <c r="H18" s="37"/>
      <c r="I18" s="37"/>
      <c r="J18" s="37"/>
      <c r="K18" s="37"/>
      <c r="L18" s="37"/>
      <c r="M18" s="37"/>
      <c r="N18" s="37"/>
      <c r="O18" s="37"/>
      <c r="P18" s="37"/>
      <c r="Q18" s="37"/>
      <c r="R18" s="37"/>
      <c r="S18" s="37"/>
      <c r="T18" s="37"/>
      <c r="U18" s="37"/>
      <c r="V18" s="37"/>
    </row>
    <row r="19" spans="1:22" ht="14.25" customHeight="1">
      <c r="A19" s="39" t="s">
        <v>27</v>
      </c>
      <c r="B19" s="40" t="s">
        <v>34</v>
      </c>
      <c r="C19" s="37"/>
      <c r="D19" s="37"/>
      <c r="E19" s="37"/>
      <c r="F19" s="37"/>
      <c r="G19" s="37"/>
      <c r="H19" s="37"/>
      <c r="I19" s="37"/>
      <c r="J19" s="37"/>
      <c r="K19" s="37"/>
      <c r="L19" s="37"/>
      <c r="M19" s="37"/>
      <c r="N19" s="37"/>
      <c r="O19" s="37"/>
      <c r="P19" s="37"/>
      <c r="Q19" s="37"/>
      <c r="R19" s="37"/>
      <c r="S19" s="37"/>
      <c r="T19" s="37"/>
      <c r="U19" s="37"/>
      <c r="V19" s="37"/>
    </row>
    <row r="20" spans="1:22" ht="14.25" customHeight="1">
      <c r="A20" s="39" t="s">
        <v>29</v>
      </c>
      <c r="B20" s="40" t="s">
        <v>35</v>
      </c>
      <c r="C20" s="37"/>
      <c r="D20" s="37"/>
      <c r="E20" s="37"/>
      <c r="F20" s="37"/>
      <c r="G20" s="37"/>
      <c r="H20" s="37"/>
      <c r="I20" s="37"/>
      <c r="J20" s="37"/>
      <c r="K20" s="37"/>
      <c r="L20" s="37"/>
      <c r="M20" s="37"/>
      <c r="N20" s="37"/>
      <c r="O20" s="37"/>
      <c r="P20" s="37"/>
      <c r="Q20" s="37"/>
      <c r="R20" s="37"/>
      <c r="S20" s="37"/>
      <c r="T20" s="37"/>
      <c r="U20" s="37"/>
      <c r="V20" s="37"/>
    </row>
    <row r="21" spans="1:22" ht="14.25" customHeight="1">
      <c r="A21" s="39" t="s">
        <v>30</v>
      </c>
      <c r="B21" s="40" t="s">
        <v>143</v>
      </c>
      <c r="C21" s="37"/>
      <c r="D21" s="37"/>
      <c r="E21" s="37"/>
      <c r="F21" s="37"/>
      <c r="G21" s="37"/>
      <c r="H21" s="37"/>
      <c r="I21" s="37"/>
      <c r="J21" s="37"/>
      <c r="K21" s="37"/>
      <c r="L21" s="37"/>
      <c r="M21" s="37"/>
      <c r="N21" s="37"/>
      <c r="O21" s="37"/>
      <c r="P21" s="37"/>
      <c r="Q21" s="37"/>
      <c r="R21" s="37"/>
      <c r="S21" s="37"/>
      <c r="T21" s="37"/>
      <c r="U21" s="37"/>
      <c r="V21" s="37"/>
    </row>
    <row r="22" spans="1:22" ht="14.25" customHeight="1">
      <c r="A22" s="39" t="s">
        <v>104</v>
      </c>
      <c r="B22" s="40" t="s">
        <v>142</v>
      </c>
      <c r="C22" s="37"/>
      <c r="D22" s="37"/>
      <c r="E22" s="37"/>
      <c r="F22" s="37"/>
      <c r="G22" s="37"/>
      <c r="H22" s="37"/>
      <c r="I22" s="37"/>
      <c r="J22" s="37"/>
      <c r="K22" s="37"/>
      <c r="L22" s="37"/>
      <c r="M22" s="37"/>
      <c r="N22" s="37"/>
      <c r="O22" s="37"/>
      <c r="P22" s="37"/>
      <c r="Q22" s="37"/>
      <c r="R22" s="37"/>
      <c r="S22" s="37"/>
      <c r="T22" s="37"/>
      <c r="U22" s="37"/>
      <c r="V22" s="37"/>
    </row>
    <row r="23" spans="1:22" ht="14.25" customHeight="1">
      <c r="A23" s="39" t="s">
        <v>101</v>
      </c>
      <c r="B23" s="40" t="s">
        <v>102</v>
      </c>
      <c r="C23" s="37"/>
      <c r="D23" s="37"/>
      <c r="E23" s="37"/>
      <c r="F23" s="37"/>
      <c r="G23" s="37"/>
      <c r="H23" s="37"/>
      <c r="I23" s="37"/>
      <c r="J23" s="37"/>
      <c r="K23" s="37"/>
      <c r="L23" s="37"/>
      <c r="M23" s="37"/>
      <c r="N23" s="37"/>
      <c r="O23" s="37"/>
      <c r="P23" s="37"/>
      <c r="Q23" s="37"/>
      <c r="R23" s="37"/>
      <c r="S23" s="37"/>
      <c r="T23" s="37"/>
      <c r="U23" s="37"/>
      <c r="V23" s="37"/>
    </row>
    <row r="24" spans="1:22" ht="14.25" customHeight="1">
      <c r="A24" s="36" t="s">
        <v>1</v>
      </c>
      <c r="B24" s="38" t="s">
        <v>90</v>
      </c>
      <c r="C24" s="37"/>
      <c r="D24" s="37"/>
      <c r="E24" s="37"/>
      <c r="F24" s="37"/>
      <c r="G24" s="37"/>
      <c r="H24" s="37"/>
      <c r="I24" s="37"/>
      <c r="J24" s="37"/>
      <c r="K24" s="37"/>
      <c r="L24" s="37"/>
      <c r="M24" s="37"/>
      <c r="N24" s="37"/>
      <c r="O24" s="37"/>
      <c r="P24" s="37"/>
      <c r="Q24" s="37"/>
      <c r="R24" s="37"/>
      <c r="S24" s="37"/>
      <c r="T24" s="37"/>
      <c r="U24" s="37"/>
      <c r="V24" s="37"/>
    </row>
    <row r="25" spans="1:22" ht="14.25" customHeight="1">
      <c r="A25" s="39" t="s">
        <v>13</v>
      </c>
      <c r="B25" s="40" t="s">
        <v>31</v>
      </c>
      <c r="C25" s="37"/>
      <c r="D25" s="37"/>
      <c r="E25" s="37"/>
      <c r="F25" s="37"/>
      <c r="G25" s="37"/>
      <c r="H25" s="37"/>
      <c r="I25" s="37"/>
      <c r="J25" s="37"/>
      <c r="K25" s="37"/>
      <c r="L25" s="37"/>
      <c r="M25" s="37"/>
      <c r="N25" s="37"/>
      <c r="O25" s="37"/>
      <c r="P25" s="37"/>
      <c r="Q25" s="37"/>
      <c r="R25" s="37"/>
      <c r="S25" s="37"/>
      <c r="T25" s="37"/>
      <c r="U25" s="37"/>
      <c r="V25" s="37"/>
    </row>
    <row r="26" spans="1:22" ht="14.25" customHeight="1">
      <c r="A26" s="39" t="s">
        <v>14</v>
      </c>
      <c r="B26" s="41" t="s">
        <v>33</v>
      </c>
      <c r="C26" s="37"/>
      <c r="D26" s="37"/>
      <c r="E26" s="37"/>
      <c r="F26" s="37"/>
      <c r="G26" s="37"/>
      <c r="H26" s="37"/>
      <c r="I26" s="37"/>
      <c r="J26" s="37"/>
      <c r="K26" s="37"/>
      <c r="L26" s="37"/>
      <c r="M26" s="37"/>
      <c r="N26" s="37"/>
      <c r="O26" s="37"/>
      <c r="P26" s="37"/>
      <c r="Q26" s="37"/>
      <c r="R26" s="37"/>
      <c r="S26" s="37"/>
      <c r="T26" s="37"/>
      <c r="U26" s="37"/>
      <c r="V26" s="37"/>
    </row>
    <row r="27" spans="1:22" ht="14.25" customHeight="1">
      <c r="A27" s="39" t="s">
        <v>19</v>
      </c>
      <c r="B27" s="42" t="s">
        <v>141</v>
      </c>
      <c r="C27" s="37"/>
      <c r="D27" s="37"/>
      <c r="E27" s="37"/>
      <c r="F27" s="37"/>
      <c r="G27" s="37"/>
      <c r="H27" s="37"/>
      <c r="I27" s="37"/>
      <c r="J27" s="37"/>
      <c r="K27" s="37"/>
      <c r="L27" s="37"/>
      <c r="M27" s="37"/>
      <c r="N27" s="37"/>
      <c r="O27" s="37"/>
      <c r="P27" s="37"/>
      <c r="Q27" s="37"/>
      <c r="R27" s="37"/>
      <c r="S27" s="37"/>
      <c r="T27" s="37"/>
      <c r="U27" s="37"/>
      <c r="V27" s="37"/>
    </row>
    <row r="28" spans="1:22" ht="14.25" customHeight="1">
      <c r="A28" s="39" t="s">
        <v>22</v>
      </c>
      <c r="B28" s="40" t="s">
        <v>145</v>
      </c>
      <c r="C28" s="37"/>
      <c r="D28" s="37"/>
      <c r="E28" s="37"/>
      <c r="F28" s="37"/>
      <c r="G28" s="37"/>
      <c r="H28" s="37"/>
      <c r="I28" s="37"/>
      <c r="J28" s="37"/>
      <c r="K28" s="37"/>
      <c r="L28" s="37"/>
      <c r="M28" s="37"/>
      <c r="N28" s="37"/>
      <c r="O28" s="37"/>
      <c r="P28" s="37"/>
      <c r="Q28" s="37"/>
      <c r="R28" s="37"/>
      <c r="S28" s="37"/>
      <c r="T28" s="37"/>
      <c r="U28" s="37"/>
      <c r="V28" s="37"/>
    </row>
    <row r="29" spans="1:22" ht="15.75">
      <c r="A29" s="39" t="s">
        <v>23</v>
      </c>
      <c r="B29" s="43" t="s">
        <v>144</v>
      </c>
      <c r="C29" s="37"/>
      <c r="D29" s="37"/>
      <c r="E29" s="37"/>
      <c r="F29" s="37"/>
      <c r="G29" s="37"/>
      <c r="H29" s="37"/>
      <c r="I29" s="37"/>
      <c r="J29" s="37"/>
      <c r="K29" s="37"/>
      <c r="L29" s="37"/>
      <c r="M29" s="37"/>
      <c r="N29" s="37"/>
      <c r="O29" s="37"/>
      <c r="P29" s="37"/>
      <c r="Q29" s="37"/>
      <c r="R29" s="37"/>
      <c r="S29" s="37"/>
      <c r="T29" s="37"/>
      <c r="U29" s="37"/>
      <c r="V29" s="44"/>
    </row>
    <row r="30" spans="1:22" ht="14.25" customHeight="1">
      <c r="A30" s="39" t="s">
        <v>24</v>
      </c>
      <c r="B30" s="40" t="s">
        <v>128</v>
      </c>
      <c r="C30" s="37"/>
      <c r="D30" s="37"/>
      <c r="E30" s="37"/>
      <c r="F30" s="37"/>
      <c r="G30" s="37"/>
      <c r="H30" s="37"/>
      <c r="I30" s="37"/>
      <c r="J30" s="37"/>
      <c r="K30" s="37"/>
      <c r="L30" s="37"/>
      <c r="M30" s="37"/>
      <c r="N30" s="37"/>
      <c r="O30" s="37"/>
      <c r="P30" s="37"/>
      <c r="Q30" s="37"/>
      <c r="R30" s="37"/>
      <c r="S30" s="37"/>
      <c r="T30" s="37"/>
      <c r="U30" s="37"/>
      <c r="V30" s="37"/>
    </row>
    <row r="31" spans="1:22" ht="14.25" customHeight="1">
      <c r="A31" s="39" t="s">
        <v>25</v>
      </c>
      <c r="B31" s="40" t="s">
        <v>129</v>
      </c>
      <c r="C31" s="37"/>
      <c r="D31" s="37"/>
      <c r="E31" s="37"/>
      <c r="F31" s="37"/>
      <c r="G31" s="37"/>
      <c r="H31" s="37"/>
      <c r="I31" s="37"/>
      <c r="J31" s="37"/>
      <c r="K31" s="37"/>
      <c r="L31" s="37"/>
      <c r="M31" s="37"/>
      <c r="N31" s="37"/>
      <c r="O31" s="37"/>
      <c r="P31" s="37"/>
      <c r="Q31" s="37"/>
      <c r="R31" s="37"/>
      <c r="S31" s="37"/>
      <c r="T31" s="37"/>
      <c r="U31" s="37"/>
      <c r="V31" s="37"/>
    </row>
    <row r="32" spans="1:22" ht="14.25" customHeight="1">
      <c r="A32" s="39" t="s">
        <v>26</v>
      </c>
      <c r="B32" s="40" t="s">
        <v>32</v>
      </c>
      <c r="C32" s="37"/>
      <c r="D32" s="37"/>
      <c r="E32" s="37"/>
      <c r="F32" s="37"/>
      <c r="G32" s="37"/>
      <c r="H32" s="37"/>
      <c r="I32" s="37"/>
      <c r="J32" s="37"/>
      <c r="K32" s="37"/>
      <c r="L32" s="37"/>
      <c r="M32" s="37"/>
      <c r="N32" s="37"/>
      <c r="O32" s="37"/>
      <c r="P32" s="37"/>
      <c r="Q32" s="37"/>
      <c r="R32" s="37"/>
      <c r="S32" s="37"/>
      <c r="T32" s="37"/>
      <c r="U32" s="37"/>
      <c r="V32" s="37"/>
    </row>
    <row r="33" spans="1:22" ht="14.25" customHeight="1">
      <c r="A33" s="39" t="s">
        <v>27</v>
      </c>
      <c r="B33" s="40" t="s">
        <v>34</v>
      </c>
      <c r="C33" s="37"/>
      <c r="D33" s="37"/>
      <c r="E33" s="37"/>
      <c r="F33" s="37"/>
      <c r="G33" s="37"/>
      <c r="H33" s="37"/>
      <c r="I33" s="37"/>
      <c r="J33" s="37"/>
      <c r="K33" s="37"/>
      <c r="L33" s="37"/>
      <c r="M33" s="37"/>
      <c r="N33" s="37"/>
      <c r="O33" s="37"/>
      <c r="P33" s="37"/>
      <c r="Q33" s="37"/>
      <c r="R33" s="37"/>
      <c r="S33" s="37"/>
      <c r="T33" s="37"/>
      <c r="U33" s="37"/>
      <c r="V33" s="37"/>
    </row>
    <row r="34" spans="1:22" ht="14.25" customHeight="1">
      <c r="A34" s="39" t="s">
        <v>29</v>
      </c>
      <c r="B34" s="40" t="s">
        <v>35</v>
      </c>
      <c r="C34" s="37"/>
      <c r="D34" s="37"/>
      <c r="E34" s="37"/>
      <c r="F34" s="37"/>
      <c r="G34" s="37"/>
      <c r="H34" s="37"/>
      <c r="I34" s="37"/>
      <c r="J34" s="37"/>
      <c r="K34" s="37"/>
      <c r="L34" s="37"/>
      <c r="M34" s="37"/>
      <c r="N34" s="37"/>
      <c r="O34" s="37"/>
      <c r="P34" s="37"/>
      <c r="Q34" s="37"/>
      <c r="R34" s="37"/>
      <c r="S34" s="37"/>
      <c r="T34" s="37"/>
      <c r="U34" s="37"/>
      <c r="V34" s="37"/>
    </row>
    <row r="35" spans="1:22" ht="14.25" customHeight="1">
      <c r="A35" s="39" t="s">
        <v>30</v>
      </c>
      <c r="B35" s="40" t="s">
        <v>143</v>
      </c>
      <c r="C35" s="37"/>
      <c r="D35" s="37"/>
      <c r="E35" s="37"/>
      <c r="F35" s="37"/>
      <c r="G35" s="37"/>
      <c r="H35" s="37"/>
      <c r="I35" s="37"/>
      <c r="J35" s="37"/>
      <c r="K35" s="37"/>
      <c r="L35" s="37"/>
      <c r="M35" s="37"/>
      <c r="N35" s="37"/>
      <c r="O35" s="37"/>
      <c r="P35" s="37"/>
      <c r="Q35" s="37"/>
      <c r="R35" s="37"/>
      <c r="S35" s="37"/>
      <c r="T35" s="37"/>
      <c r="U35" s="37"/>
      <c r="V35" s="37"/>
    </row>
    <row r="36" spans="1:22" ht="14.25" customHeight="1">
      <c r="A36" s="39" t="s">
        <v>104</v>
      </c>
      <c r="B36" s="40" t="s">
        <v>142</v>
      </c>
      <c r="C36" s="37"/>
      <c r="D36" s="37"/>
      <c r="E36" s="37"/>
      <c r="F36" s="37"/>
      <c r="G36" s="37"/>
      <c r="H36" s="37"/>
      <c r="I36" s="37"/>
      <c r="J36" s="37"/>
      <c r="K36" s="37"/>
      <c r="L36" s="37"/>
      <c r="M36" s="37"/>
      <c r="N36" s="37"/>
      <c r="O36" s="37"/>
      <c r="P36" s="37"/>
      <c r="Q36" s="37"/>
      <c r="R36" s="37"/>
      <c r="S36" s="37"/>
      <c r="T36" s="37"/>
      <c r="U36" s="37"/>
      <c r="V36" s="37"/>
    </row>
    <row r="37" spans="1:22" ht="14.25" customHeight="1">
      <c r="A37" s="39" t="s">
        <v>101</v>
      </c>
      <c r="B37" s="40" t="s">
        <v>102</v>
      </c>
      <c r="C37" s="37"/>
      <c r="D37" s="37"/>
      <c r="E37" s="37"/>
      <c r="F37" s="37"/>
      <c r="G37" s="37"/>
      <c r="H37" s="37"/>
      <c r="I37" s="37"/>
      <c r="J37" s="37"/>
      <c r="K37" s="37"/>
      <c r="L37" s="37"/>
      <c r="M37" s="37"/>
      <c r="N37" s="37"/>
      <c r="O37" s="37"/>
      <c r="P37" s="37"/>
      <c r="Q37" s="37"/>
      <c r="R37" s="37"/>
      <c r="S37" s="37"/>
      <c r="T37" s="37"/>
      <c r="U37" s="37"/>
      <c r="V37" s="37"/>
    </row>
    <row r="38" spans="1:22" s="5" customFormat="1" ht="45.75" customHeight="1">
      <c r="A38" s="652" t="s">
        <v>119</v>
      </c>
      <c r="B38" s="652"/>
      <c r="C38" s="652"/>
      <c r="D38" s="652"/>
      <c r="E38" s="652"/>
      <c r="F38" s="652"/>
      <c r="G38" s="652"/>
      <c r="H38" s="652"/>
      <c r="I38" s="7"/>
      <c r="J38" s="7"/>
      <c r="K38" s="7"/>
      <c r="L38" s="7"/>
      <c r="M38" s="7"/>
      <c r="O38" s="654" t="s">
        <v>127</v>
      </c>
      <c r="P38" s="654"/>
      <c r="Q38" s="654"/>
      <c r="R38" s="654"/>
      <c r="S38" s="654"/>
      <c r="T38" s="654"/>
      <c r="U38" s="654"/>
      <c r="V38" s="654"/>
    </row>
    <row r="39" spans="1:22" ht="15.75">
      <c r="A39" s="653"/>
      <c r="B39" s="653"/>
      <c r="C39" s="653"/>
      <c r="D39" s="653"/>
      <c r="E39" s="653"/>
      <c r="F39" s="653"/>
      <c r="G39" s="653"/>
      <c r="H39" s="653"/>
      <c r="O39" s="655"/>
      <c r="P39" s="655"/>
      <c r="Q39" s="655"/>
      <c r="R39" s="655"/>
      <c r="S39" s="655"/>
      <c r="T39" s="655"/>
      <c r="U39" s="655"/>
      <c r="V39" s="655"/>
    </row>
  </sheetData>
  <sheetProtection/>
  <mergeCells count="31">
    <mergeCell ref="A8:B8"/>
    <mergeCell ref="S4:S7"/>
    <mergeCell ref="G3:G7"/>
    <mergeCell ref="R4:R7"/>
    <mergeCell ref="J4:Q4"/>
    <mergeCell ref="V3:V7"/>
    <mergeCell ref="A38:H39"/>
    <mergeCell ref="O38:V39"/>
    <mergeCell ref="U3:U7"/>
    <mergeCell ref="J5:J7"/>
    <mergeCell ref="F4:F7"/>
    <mergeCell ref="O6:O7"/>
    <mergeCell ref="L6:N6"/>
    <mergeCell ref="A9:B9"/>
    <mergeCell ref="K6:K7"/>
    <mergeCell ref="A1:D1"/>
    <mergeCell ref="C3:C7"/>
    <mergeCell ref="D3:D7"/>
    <mergeCell ref="I4:I7"/>
    <mergeCell ref="E3:F3"/>
    <mergeCell ref="I3:T3"/>
    <mergeCell ref="P6:P7"/>
    <mergeCell ref="E4:E7"/>
    <mergeCell ref="Q1:V1"/>
    <mergeCell ref="T4:T7"/>
    <mergeCell ref="Q2:V2"/>
    <mergeCell ref="A3:B7"/>
    <mergeCell ref="E1:P1"/>
    <mergeCell ref="Q6:Q7"/>
    <mergeCell ref="K5:Q5"/>
    <mergeCell ref="H3:H7"/>
  </mergeCells>
  <printOptions/>
  <pageMargins left="0.1968503937007874" right="0.1968503937007874" top="0.1968503937007874" bottom="0" header="0.1968503937007874" footer="0.1968503937007874"/>
  <pageSetup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P37"/>
  <sheetViews>
    <sheetView view="pageBreakPreview" zoomScale="85" zoomScaleNormal="90" zoomScaleSheetLayoutView="85" zoomScalePageLayoutView="0" workbookViewId="0" topLeftCell="A14">
      <selection activeCell="A5" sqref="A1:IV16384"/>
    </sheetView>
  </sheetViews>
  <sheetFormatPr defaultColWidth="9.00390625" defaultRowHeight="15.75"/>
  <cols>
    <col min="1" max="1" width="7.25390625" style="6" customWidth="1"/>
    <col min="2" max="2" width="58.875" style="6" customWidth="1"/>
    <col min="3" max="3" width="16.875" style="6" customWidth="1"/>
    <col min="4" max="4" width="16.375" style="6" customWidth="1"/>
    <col min="5" max="5" width="11.125" style="220" customWidth="1"/>
    <col min="6" max="6" width="11.625" style="220" customWidth="1"/>
    <col min="7" max="7" width="7.75390625" style="220" customWidth="1"/>
    <col min="8" max="9" width="12.875" style="475" customWidth="1"/>
    <col min="10" max="10" width="12.875" style="220" customWidth="1"/>
    <col min="11" max="12" width="12.625" style="223" customWidth="1"/>
    <col min="13" max="16" width="9.00390625" style="220" customWidth="1"/>
    <col min="17" max="16384" width="9.00390625" style="6" customWidth="1"/>
  </cols>
  <sheetData>
    <row r="1" spans="1:16" s="447" customFormat="1" ht="50.25" customHeight="1">
      <c r="A1" s="658" t="s">
        <v>100</v>
      </c>
      <c r="B1" s="659"/>
      <c r="C1" s="659"/>
      <c r="D1" s="659"/>
      <c r="E1" s="446"/>
      <c r="F1" s="446"/>
      <c r="G1" s="446"/>
      <c r="H1" s="656"/>
      <c r="I1" s="656"/>
      <c r="J1" s="446"/>
      <c r="K1" s="657"/>
      <c r="L1" s="657"/>
      <c r="M1" s="446"/>
      <c r="N1" s="446"/>
      <c r="O1" s="446"/>
      <c r="P1" s="446"/>
    </row>
    <row r="2" spans="1:16" s="450" customFormat="1" ht="39.75" customHeight="1">
      <c r="A2" s="660" t="s">
        <v>20</v>
      </c>
      <c r="B2" s="661"/>
      <c r="C2" s="407" t="s">
        <v>88</v>
      </c>
      <c r="D2" s="407" t="s">
        <v>91</v>
      </c>
      <c r="E2" s="448"/>
      <c r="F2" s="448"/>
      <c r="G2" s="448"/>
      <c r="H2" s="449"/>
      <c r="I2" s="449"/>
      <c r="J2" s="448"/>
      <c r="K2" s="657"/>
      <c r="L2" s="657"/>
      <c r="M2" s="448"/>
      <c r="N2" s="448"/>
      <c r="O2" s="448"/>
      <c r="P2" s="448"/>
    </row>
    <row r="3" spans="1:12" ht="21" customHeight="1">
      <c r="A3" s="451" t="s">
        <v>13</v>
      </c>
      <c r="B3" s="452" t="s">
        <v>87</v>
      </c>
      <c r="C3" s="453">
        <v>58242</v>
      </c>
      <c r="D3" s="238">
        <v>14081400</v>
      </c>
      <c r="E3" s="355"/>
      <c r="F3" s="221"/>
      <c r="G3" s="221"/>
      <c r="H3" s="454"/>
      <c r="I3" s="454"/>
      <c r="J3" s="221"/>
      <c r="K3" s="455"/>
      <c r="L3" s="455"/>
    </row>
    <row r="4" spans="1:16" s="84" customFormat="1" ht="21" customHeight="1">
      <c r="A4" s="236" t="s">
        <v>15</v>
      </c>
      <c r="B4" s="237" t="s">
        <v>312</v>
      </c>
      <c r="C4" s="238">
        <v>0</v>
      </c>
      <c r="D4" s="238">
        <v>688168</v>
      </c>
      <c r="E4" s="456"/>
      <c r="F4" s="456"/>
      <c r="G4" s="456"/>
      <c r="H4" s="457"/>
      <c r="I4" s="457"/>
      <c r="J4" s="456"/>
      <c r="K4" s="349"/>
      <c r="L4" s="349"/>
      <c r="M4" s="456"/>
      <c r="N4" s="456"/>
      <c r="O4" s="456"/>
      <c r="P4" s="456"/>
    </row>
    <row r="5" spans="1:16" s="84" customFormat="1" ht="21" customHeight="1">
      <c r="A5" s="236" t="s">
        <v>16</v>
      </c>
      <c r="B5" s="237" t="s">
        <v>313</v>
      </c>
      <c r="C5" s="238">
        <v>0</v>
      </c>
      <c r="D5" s="238">
        <v>0</v>
      </c>
      <c r="E5" s="456"/>
      <c r="F5" s="456"/>
      <c r="G5" s="456"/>
      <c r="H5" s="457"/>
      <c r="I5" s="457"/>
      <c r="J5" s="456"/>
      <c r="K5" s="349"/>
      <c r="L5" s="349"/>
      <c r="M5" s="456"/>
      <c r="N5" s="456"/>
      <c r="O5" s="456"/>
      <c r="P5" s="456"/>
    </row>
    <row r="6" spans="1:16" s="84" customFormat="1" ht="21" customHeight="1">
      <c r="A6" s="236" t="s">
        <v>41</v>
      </c>
      <c r="B6" s="237" t="s">
        <v>314</v>
      </c>
      <c r="C6" s="238">
        <v>0</v>
      </c>
      <c r="D6" s="238">
        <v>13393232</v>
      </c>
      <c r="E6" s="456"/>
      <c r="F6" s="456"/>
      <c r="G6" s="456"/>
      <c r="H6" s="457"/>
      <c r="I6" s="457"/>
      <c r="J6" s="456"/>
      <c r="K6" s="349"/>
      <c r="L6" s="349"/>
      <c r="M6" s="456"/>
      <c r="N6" s="456"/>
      <c r="O6" s="456"/>
      <c r="P6" s="456"/>
    </row>
    <row r="7" spans="1:16" s="461" customFormat="1" ht="21" customHeight="1">
      <c r="A7" s="236" t="s">
        <v>43</v>
      </c>
      <c r="B7" s="237" t="s">
        <v>315</v>
      </c>
      <c r="C7" s="238">
        <v>28428</v>
      </c>
      <c r="D7" s="238">
        <v>0</v>
      </c>
      <c r="E7" s="458"/>
      <c r="F7" s="458"/>
      <c r="G7" s="458"/>
      <c r="H7" s="459"/>
      <c r="I7" s="459"/>
      <c r="J7" s="458"/>
      <c r="K7" s="460"/>
      <c r="L7" s="460"/>
      <c r="M7" s="458"/>
      <c r="N7" s="458"/>
      <c r="O7" s="458"/>
      <c r="P7" s="458"/>
    </row>
    <row r="8" spans="1:16" s="84" customFormat="1" ht="21" customHeight="1">
      <c r="A8" s="236" t="s">
        <v>44</v>
      </c>
      <c r="B8" s="237" t="s">
        <v>316</v>
      </c>
      <c r="C8" s="238">
        <v>0</v>
      </c>
      <c r="D8" s="238">
        <v>0</v>
      </c>
      <c r="E8" s="456"/>
      <c r="F8" s="456"/>
      <c r="G8" s="456"/>
      <c r="H8" s="457"/>
      <c r="I8" s="457"/>
      <c r="J8" s="456"/>
      <c r="K8" s="349"/>
      <c r="L8" s="349"/>
      <c r="M8" s="456"/>
      <c r="N8" s="456"/>
      <c r="O8" s="456"/>
      <c r="P8" s="456"/>
    </row>
    <row r="9" spans="1:16" s="84" customFormat="1" ht="21" customHeight="1">
      <c r="A9" s="236" t="s">
        <v>77</v>
      </c>
      <c r="B9" s="237" t="s">
        <v>317</v>
      </c>
      <c r="C9" s="238">
        <v>29814</v>
      </c>
      <c r="D9" s="238">
        <v>0</v>
      </c>
      <c r="E9" s="456"/>
      <c r="F9" s="456"/>
      <c r="G9" s="456"/>
      <c r="H9" s="457"/>
      <c r="I9" s="457"/>
      <c r="J9" s="456"/>
      <c r="K9" s="349"/>
      <c r="L9" s="349"/>
      <c r="M9" s="456"/>
      <c r="N9" s="456"/>
      <c r="O9" s="456"/>
      <c r="P9" s="456"/>
    </row>
    <row r="10" spans="1:16" s="84" customFormat="1" ht="21" customHeight="1">
      <c r="A10" s="236" t="s">
        <v>80</v>
      </c>
      <c r="B10" s="237" t="s">
        <v>318</v>
      </c>
      <c r="C10" s="238">
        <v>0</v>
      </c>
      <c r="D10" s="238">
        <v>0</v>
      </c>
      <c r="E10" s="456"/>
      <c r="F10" s="456"/>
      <c r="G10" s="456"/>
      <c r="H10" s="457"/>
      <c r="I10" s="457"/>
      <c r="J10" s="456"/>
      <c r="K10" s="349"/>
      <c r="L10" s="349"/>
      <c r="M10" s="456"/>
      <c r="N10" s="456"/>
      <c r="O10" s="456"/>
      <c r="P10" s="456"/>
    </row>
    <row r="11" spans="1:16" s="84" customFormat="1" ht="21" customHeight="1">
      <c r="A11" s="236" t="s">
        <v>83</v>
      </c>
      <c r="B11" s="237" t="s">
        <v>319</v>
      </c>
      <c r="C11" s="238"/>
      <c r="D11" s="238">
        <v>0</v>
      </c>
      <c r="E11" s="456"/>
      <c r="F11" s="456"/>
      <c r="G11" s="456"/>
      <c r="H11" s="457"/>
      <c r="I11" s="457"/>
      <c r="J11" s="456"/>
      <c r="K11" s="349"/>
      <c r="L11" s="349"/>
      <c r="M11" s="456"/>
      <c r="N11" s="456"/>
      <c r="O11" s="456"/>
      <c r="P11" s="456"/>
    </row>
    <row r="12" spans="1:16" s="461" customFormat="1" ht="21" customHeight="1">
      <c r="A12" s="451" t="s">
        <v>14</v>
      </c>
      <c r="B12" s="452" t="s">
        <v>46</v>
      </c>
      <c r="C12" s="453">
        <v>0</v>
      </c>
      <c r="D12" s="453">
        <v>325496</v>
      </c>
      <c r="E12" s="462"/>
      <c r="F12" s="462"/>
      <c r="G12" s="462"/>
      <c r="H12" s="463"/>
      <c r="I12" s="463"/>
      <c r="J12" s="462"/>
      <c r="K12" s="460"/>
      <c r="L12" s="460"/>
      <c r="M12" s="458"/>
      <c r="N12" s="458"/>
      <c r="O12" s="458"/>
      <c r="P12" s="458"/>
    </row>
    <row r="13" spans="1:16" s="461" customFormat="1" ht="21" customHeight="1">
      <c r="A13" s="236" t="s">
        <v>17</v>
      </c>
      <c r="B13" s="464" t="s">
        <v>45</v>
      </c>
      <c r="C13" s="238">
        <v>0</v>
      </c>
      <c r="D13" s="238">
        <v>325496</v>
      </c>
      <c r="E13" s="458"/>
      <c r="F13" s="458"/>
      <c r="G13" s="458"/>
      <c r="H13" s="459"/>
      <c r="I13" s="459"/>
      <c r="J13" s="458"/>
      <c r="K13" s="460"/>
      <c r="L13" s="460"/>
      <c r="M13" s="458"/>
      <c r="N13" s="458"/>
      <c r="O13" s="458"/>
      <c r="P13" s="458"/>
    </row>
    <row r="14" spans="1:16" s="461" customFormat="1" ht="21" customHeight="1">
      <c r="A14" s="236" t="s">
        <v>18</v>
      </c>
      <c r="B14" s="464" t="s">
        <v>86</v>
      </c>
      <c r="C14" s="238">
        <v>0</v>
      </c>
      <c r="D14" s="238">
        <v>0</v>
      </c>
      <c r="E14" s="458"/>
      <c r="F14" s="458"/>
      <c r="G14" s="458"/>
      <c r="H14" s="459"/>
      <c r="I14" s="459"/>
      <c r="J14" s="458"/>
      <c r="K14" s="460"/>
      <c r="L14" s="460"/>
      <c r="M14" s="458"/>
      <c r="N14" s="458"/>
      <c r="O14" s="458"/>
      <c r="P14" s="458"/>
    </row>
    <row r="15" spans="1:16" s="468" customFormat="1" ht="21" customHeight="1">
      <c r="A15" s="236" t="s">
        <v>111</v>
      </c>
      <c r="B15" s="237" t="s">
        <v>109</v>
      </c>
      <c r="C15" s="238">
        <v>0</v>
      </c>
      <c r="D15" s="238">
        <v>0</v>
      </c>
      <c r="E15" s="465"/>
      <c r="F15" s="465"/>
      <c r="G15" s="465"/>
      <c r="H15" s="466"/>
      <c r="I15" s="466"/>
      <c r="J15" s="465"/>
      <c r="K15" s="467"/>
      <c r="L15" s="467"/>
      <c r="M15" s="465"/>
      <c r="N15" s="465"/>
      <c r="O15" s="465"/>
      <c r="P15" s="465"/>
    </row>
    <row r="16" spans="1:16" s="473" customFormat="1" ht="21" customHeight="1">
      <c r="A16" s="451" t="s">
        <v>19</v>
      </c>
      <c r="B16" s="452" t="s">
        <v>84</v>
      </c>
      <c r="C16" s="453">
        <v>706494</v>
      </c>
      <c r="D16" s="238">
        <v>50980895</v>
      </c>
      <c r="E16" s="469"/>
      <c r="F16" s="469"/>
      <c r="G16" s="469"/>
      <c r="H16" s="470"/>
      <c r="I16" s="470"/>
      <c r="J16" s="469"/>
      <c r="K16" s="471"/>
      <c r="L16" s="471"/>
      <c r="M16" s="472"/>
      <c r="N16" s="472"/>
      <c r="O16" s="472"/>
      <c r="P16" s="472"/>
    </row>
    <row r="17" spans="1:16" s="473" customFormat="1" ht="21" customHeight="1">
      <c r="A17" s="236" t="s">
        <v>47</v>
      </c>
      <c r="B17" s="237" t="s">
        <v>66</v>
      </c>
      <c r="C17" s="238">
        <v>0</v>
      </c>
      <c r="D17" s="238">
        <v>0</v>
      </c>
      <c r="E17" s="472"/>
      <c r="F17" s="469"/>
      <c r="G17" s="469"/>
      <c r="H17" s="470"/>
      <c r="I17" s="470"/>
      <c r="J17" s="469"/>
      <c r="K17" s="471"/>
      <c r="L17" s="471"/>
      <c r="M17" s="472"/>
      <c r="N17" s="472"/>
      <c r="O17" s="472"/>
      <c r="P17" s="472"/>
    </row>
    <row r="18" spans="1:16" s="473" customFormat="1" ht="21" customHeight="1">
      <c r="A18" s="236" t="s">
        <v>48</v>
      </c>
      <c r="B18" s="237" t="s">
        <v>67</v>
      </c>
      <c r="C18" s="238">
        <v>0</v>
      </c>
      <c r="D18" s="238">
        <v>29970</v>
      </c>
      <c r="E18" s="472"/>
      <c r="F18" s="472"/>
      <c r="G18" s="472"/>
      <c r="H18" s="457"/>
      <c r="I18" s="457"/>
      <c r="J18" s="472"/>
      <c r="K18" s="471"/>
      <c r="L18" s="471"/>
      <c r="M18" s="472"/>
      <c r="N18" s="472"/>
      <c r="O18" s="472"/>
      <c r="P18" s="472"/>
    </row>
    <row r="19" spans="1:16" s="477" customFormat="1" ht="21" customHeight="1">
      <c r="A19" s="236" t="s">
        <v>92</v>
      </c>
      <c r="B19" s="237" t="s">
        <v>79</v>
      </c>
      <c r="C19" s="238">
        <v>0</v>
      </c>
      <c r="D19" s="238">
        <v>1657366</v>
      </c>
      <c r="E19" s="474"/>
      <c r="F19" s="474"/>
      <c r="G19" s="474"/>
      <c r="H19" s="475"/>
      <c r="I19" s="475"/>
      <c r="J19" s="474"/>
      <c r="K19" s="476"/>
      <c r="L19" s="476"/>
      <c r="M19" s="474"/>
      <c r="N19" s="474"/>
      <c r="O19" s="474"/>
      <c r="P19" s="474"/>
    </row>
    <row r="20" spans="1:4" ht="21" customHeight="1">
      <c r="A20" s="236" t="s">
        <v>93</v>
      </c>
      <c r="B20" s="237" t="s">
        <v>68</v>
      </c>
      <c r="C20" s="238">
        <v>628952</v>
      </c>
      <c r="D20" s="238">
        <v>47378011</v>
      </c>
    </row>
    <row r="21" spans="1:4" ht="21" customHeight="1">
      <c r="A21" s="236" t="s">
        <v>112</v>
      </c>
      <c r="B21" s="237" t="s">
        <v>69</v>
      </c>
      <c r="C21" s="238">
        <v>2340</v>
      </c>
      <c r="D21" s="238">
        <v>2734</v>
      </c>
    </row>
    <row r="22" spans="1:4" ht="21" customHeight="1">
      <c r="A22" s="236" t="s">
        <v>113</v>
      </c>
      <c r="B22" s="237" t="s">
        <v>70</v>
      </c>
      <c r="C22" s="238">
        <v>0</v>
      </c>
      <c r="D22" s="238">
        <v>0</v>
      </c>
    </row>
    <row r="23" spans="1:16" s="84" customFormat="1" ht="21" customHeight="1">
      <c r="A23" s="236" t="s">
        <v>114</v>
      </c>
      <c r="B23" s="237" t="s">
        <v>71</v>
      </c>
      <c r="C23" s="238">
        <v>0</v>
      </c>
      <c r="D23" s="238">
        <v>0</v>
      </c>
      <c r="E23" s="456"/>
      <c r="F23" s="456"/>
      <c r="G23" s="456"/>
      <c r="H23" s="457"/>
      <c r="I23" s="457"/>
      <c r="J23" s="456"/>
      <c r="K23" s="349"/>
      <c r="L23" s="349"/>
      <c r="M23" s="456"/>
      <c r="N23" s="456"/>
      <c r="O23" s="456"/>
      <c r="P23" s="456"/>
    </row>
    <row r="24" spans="1:16" s="84" customFormat="1" ht="21" customHeight="1">
      <c r="A24" s="236" t="s">
        <v>115</v>
      </c>
      <c r="B24" s="237" t="s">
        <v>78</v>
      </c>
      <c r="C24" s="238">
        <v>0</v>
      </c>
      <c r="D24" s="238">
        <v>0</v>
      </c>
      <c r="E24" s="456"/>
      <c r="F24" s="456"/>
      <c r="G24" s="456"/>
      <c r="H24" s="457"/>
      <c r="I24" s="457"/>
      <c r="J24" s="456"/>
      <c r="K24" s="349"/>
      <c r="L24" s="349"/>
      <c r="M24" s="456"/>
      <c r="N24" s="456"/>
      <c r="O24" s="456"/>
      <c r="P24" s="456"/>
    </row>
    <row r="25" spans="1:16" s="84" customFormat="1" ht="21" customHeight="1">
      <c r="A25" s="236" t="s">
        <v>116</v>
      </c>
      <c r="B25" s="237" t="s">
        <v>72</v>
      </c>
      <c r="C25" s="238">
        <v>75202</v>
      </c>
      <c r="D25" s="238">
        <v>1912814</v>
      </c>
      <c r="E25" s="456"/>
      <c r="F25" s="456"/>
      <c r="G25" s="456"/>
      <c r="H25" s="457"/>
      <c r="I25" s="457"/>
      <c r="J25" s="456"/>
      <c r="K25" s="349"/>
      <c r="L25" s="349"/>
      <c r="M25" s="456"/>
      <c r="N25" s="456"/>
      <c r="O25" s="456"/>
      <c r="P25" s="456"/>
    </row>
    <row r="26" spans="1:16" s="84" customFormat="1" ht="21" customHeight="1">
      <c r="A26" s="451" t="s">
        <v>22</v>
      </c>
      <c r="B26" s="452" t="s">
        <v>85</v>
      </c>
      <c r="C26" s="453">
        <v>75152</v>
      </c>
      <c r="D26" s="453">
        <v>2214338</v>
      </c>
      <c r="E26" s="478"/>
      <c r="F26" s="478"/>
      <c r="G26" s="478"/>
      <c r="H26" s="470"/>
      <c r="I26" s="470"/>
      <c r="J26" s="478"/>
      <c r="K26" s="349"/>
      <c r="L26" s="349"/>
      <c r="M26" s="456"/>
      <c r="N26" s="456"/>
      <c r="O26" s="456"/>
      <c r="P26" s="456"/>
    </row>
    <row r="27" spans="1:16" s="84" customFormat="1" ht="21" customHeight="1">
      <c r="A27" s="236" t="s">
        <v>49</v>
      </c>
      <c r="B27" s="237" t="s">
        <v>73</v>
      </c>
      <c r="C27" s="238">
        <v>75152</v>
      </c>
      <c r="D27" s="238">
        <v>2214338</v>
      </c>
      <c r="E27" s="456"/>
      <c r="F27" s="456"/>
      <c r="G27" s="456"/>
      <c r="H27" s="457"/>
      <c r="I27" s="457"/>
      <c r="J27" s="456"/>
      <c r="K27" s="349"/>
      <c r="L27" s="349"/>
      <c r="M27" s="456"/>
      <c r="N27" s="456"/>
      <c r="O27" s="456"/>
      <c r="P27" s="456"/>
    </row>
    <row r="28" spans="1:16" s="84" customFormat="1" ht="21" customHeight="1">
      <c r="A28" s="236" t="s">
        <v>50</v>
      </c>
      <c r="B28" s="237" t="s">
        <v>74</v>
      </c>
      <c r="C28" s="238">
        <v>0</v>
      </c>
      <c r="D28" s="238">
        <v>0</v>
      </c>
      <c r="E28" s="456"/>
      <c r="F28" s="456"/>
      <c r="G28" s="456"/>
      <c r="H28" s="457"/>
      <c r="I28" s="457"/>
      <c r="J28" s="456"/>
      <c r="K28" s="349"/>
      <c r="L28" s="349"/>
      <c r="M28" s="456"/>
      <c r="N28" s="456"/>
      <c r="O28" s="456"/>
      <c r="P28" s="456"/>
    </row>
    <row r="29" spans="1:16" s="84" customFormat="1" ht="21" customHeight="1">
      <c r="A29" s="479" t="s">
        <v>23</v>
      </c>
      <c r="B29" s="480" t="s">
        <v>110</v>
      </c>
      <c r="C29" s="453">
        <v>23918816</v>
      </c>
      <c r="D29" s="453">
        <v>938033477</v>
      </c>
      <c r="E29" s="478"/>
      <c r="F29" s="478"/>
      <c r="G29" s="478"/>
      <c r="H29" s="470"/>
      <c r="I29" s="470"/>
      <c r="J29" s="478"/>
      <c r="K29" s="349"/>
      <c r="L29" s="349"/>
      <c r="M29" s="456"/>
      <c r="N29" s="456"/>
      <c r="O29" s="456"/>
      <c r="P29" s="456"/>
    </row>
    <row r="30" spans="1:16" s="84" customFormat="1" ht="21" customHeight="1">
      <c r="A30" s="481" t="s">
        <v>76</v>
      </c>
      <c r="B30" s="482" t="s">
        <v>63</v>
      </c>
      <c r="C30" s="238">
        <v>22036748</v>
      </c>
      <c r="D30" s="238">
        <v>916766470</v>
      </c>
      <c r="E30" s="456"/>
      <c r="F30" s="456"/>
      <c r="G30" s="456"/>
      <c r="H30" s="457"/>
      <c r="I30" s="457"/>
      <c r="J30" s="456"/>
      <c r="K30" s="349"/>
      <c r="L30" s="349"/>
      <c r="M30" s="456"/>
      <c r="N30" s="456"/>
      <c r="O30" s="456"/>
      <c r="P30" s="456"/>
    </row>
    <row r="31" spans="1:16" s="84" customFormat="1" ht="21" customHeight="1">
      <c r="A31" s="481" t="s">
        <v>51</v>
      </c>
      <c r="B31" s="482" t="s">
        <v>64</v>
      </c>
      <c r="C31" s="238">
        <v>0</v>
      </c>
      <c r="D31" s="238">
        <v>0</v>
      </c>
      <c r="E31" s="456"/>
      <c r="F31" s="456"/>
      <c r="G31" s="456"/>
      <c r="H31" s="457"/>
      <c r="I31" s="457"/>
      <c r="J31" s="456"/>
      <c r="K31" s="349"/>
      <c r="L31" s="349"/>
      <c r="M31" s="456"/>
      <c r="N31" s="456"/>
      <c r="O31" s="456"/>
      <c r="P31" s="456"/>
    </row>
    <row r="32" spans="1:16" s="84" customFormat="1" ht="21" customHeight="1">
      <c r="A32" s="481" t="s">
        <v>52</v>
      </c>
      <c r="B32" s="482" t="s">
        <v>65</v>
      </c>
      <c r="C32" s="238">
        <v>1882068</v>
      </c>
      <c r="D32" s="238">
        <v>3848614</v>
      </c>
      <c r="E32" s="456"/>
      <c r="F32" s="456"/>
      <c r="G32" s="456"/>
      <c r="H32" s="457"/>
      <c r="I32" s="457"/>
      <c r="J32" s="456"/>
      <c r="K32" s="349"/>
      <c r="L32" s="349"/>
      <c r="M32" s="456"/>
      <c r="N32" s="456"/>
      <c r="O32" s="456"/>
      <c r="P32" s="456"/>
    </row>
    <row r="33" spans="1:16" s="84" customFormat="1" ht="21" customHeight="1">
      <c r="A33" s="481" t="s">
        <v>117</v>
      </c>
      <c r="B33" s="482" t="s">
        <v>130</v>
      </c>
      <c r="C33" s="238">
        <v>0</v>
      </c>
      <c r="D33" s="238">
        <v>17418393</v>
      </c>
      <c r="E33" s="456"/>
      <c r="F33" s="456"/>
      <c r="G33" s="456"/>
      <c r="H33" s="457"/>
      <c r="I33" s="457"/>
      <c r="J33" s="456"/>
      <c r="K33" s="349"/>
      <c r="L33" s="349"/>
      <c r="M33" s="456"/>
      <c r="N33" s="456"/>
      <c r="O33" s="456"/>
      <c r="P33" s="456"/>
    </row>
    <row r="34" spans="1:16" s="84" customFormat="1" ht="21" customHeight="1">
      <c r="A34" s="479" t="s">
        <v>24</v>
      </c>
      <c r="B34" s="480" t="s">
        <v>135</v>
      </c>
      <c r="C34" s="453">
        <v>58346871</v>
      </c>
      <c r="D34" s="453">
        <v>716245099</v>
      </c>
      <c r="E34" s="456"/>
      <c r="F34" s="478"/>
      <c r="G34" s="456"/>
      <c r="H34" s="457"/>
      <c r="I34" s="457"/>
      <c r="J34" s="456"/>
      <c r="K34" s="349"/>
      <c r="L34" s="349"/>
      <c r="M34" s="456"/>
      <c r="N34" s="456"/>
      <c r="O34" s="456"/>
      <c r="P34" s="456"/>
    </row>
    <row r="35" spans="1:16" s="84" customFormat="1" ht="52.5" customHeight="1">
      <c r="A35" s="662" t="s">
        <v>140</v>
      </c>
      <c r="B35" s="662"/>
      <c r="C35" s="662"/>
      <c r="D35" s="662"/>
      <c r="E35" s="456"/>
      <c r="F35" s="456"/>
      <c r="G35" s="456"/>
      <c r="H35" s="457"/>
      <c r="I35" s="457"/>
      <c r="J35" s="456"/>
      <c r="K35" s="349"/>
      <c r="L35" s="349"/>
      <c r="M35" s="456"/>
      <c r="N35" s="456"/>
      <c r="O35" s="456"/>
      <c r="P35" s="456"/>
    </row>
    <row r="36" spans="1:6" ht="15.75">
      <c r="A36" s="663" t="s">
        <v>303</v>
      </c>
      <c r="B36" s="663"/>
      <c r="C36" s="663"/>
      <c r="D36" s="663"/>
      <c r="F36" s="483"/>
    </row>
    <row r="37" ht="15.75">
      <c r="E37" s="484"/>
    </row>
    <row r="39" ht="14.25" customHeight="1"/>
  </sheetData>
  <sheetProtection formatCells="0" formatColumns="0" formatRows="0"/>
  <mergeCells count="7">
    <mergeCell ref="A36:D36"/>
    <mergeCell ref="H1:I1"/>
    <mergeCell ref="K1:K2"/>
    <mergeCell ref="L1:L2"/>
    <mergeCell ref="A1:D1"/>
    <mergeCell ref="A2:B2"/>
    <mergeCell ref="A35:D35"/>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7030A0"/>
  </sheetPr>
  <dimension ref="A1:AC27"/>
  <sheetViews>
    <sheetView view="pageBreakPreview" zoomScale="70" zoomScaleSheetLayoutView="70" zoomScalePageLayoutView="0" workbookViewId="0" topLeftCell="A1">
      <selection activeCell="H18" sqref="H18"/>
    </sheetView>
  </sheetViews>
  <sheetFormatPr defaultColWidth="9.00390625" defaultRowHeight="15.75"/>
  <cols>
    <col min="1" max="1" width="3.875" style="6" customWidth="1"/>
    <col min="2" max="2" width="12.125" style="6" customWidth="1"/>
    <col min="3" max="3" width="8.125" style="6" customWidth="1"/>
    <col min="4" max="4" width="11.375" style="6" customWidth="1"/>
    <col min="5" max="5" width="12.375" style="6" customWidth="1"/>
    <col min="6" max="6" width="11.50390625" style="6" customWidth="1"/>
    <col min="7" max="7" width="8.25390625" style="6" customWidth="1"/>
    <col min="8" max="8" width="7.875" style="6" customWidth="1"/>
    <col min="9" max="9" width="10.125" style="6" customWidth="1"/>
    <col min="10" max="10" width="10.75390625" style="6" customWidth="1"/>
    <col min="11" max="11" width="12.00390625" style="6" customWidth="1"/>
    <col min="12" max="12" width="10.875" style="6" customWidth="1"/>
    <col min="13" max="13" width="8.875" style="6" customWidth="1"/>
    <col min="14" max="14" width="9.25390625" style="23" customWidth="1"/>
    <col min="15" max="15" width="12.375" style="23" customWidth="1"/>
    <col min="16" max="16" width="6.75390625" style="23" customWidth="1"/>
    <col min="17" max="17" width="11.25390625" style="23" customWidth="1"/>
    <col min="18" max="18" width="7.00390625" style="23" customWidth="1"/>
    <col min="19" max="19" width="7.50390625" style="23" customWidth="1"/>
    <col min="20" max="20" width="11.375" style="23" customWidth="1"/>
    <col min="21" max="21" width="8.125" style="23" customWidth="1"/>
    <col min="22" max="22" width="10.75390625" style="429" customWidth="1"/>
    <col min="23" max="23" width="11.875" style="429" customWidth="1"/>
    <col min="24" max="29" width="9.00390625" style="429" customWidth="1"/>
    <col min="30" max="16384" width="9.00390625" style="6" customWidth="1"/>
  </cols>
  <sheetData>
    <row r="1" spans="1:21" ht="65.25" customHeight="1">
      <c r="A1" s="664" t="s">
        <v>322</v>
      </c>
      <c r="B1" s="664"/>
      <c r="C1" s="664"/>
      <c r="D1" s="664"/>
      <c r="E1" s="558" t="s">
        <v>455</v>
      </c>
      <c r="F1" s="558"/>
      <c r="G1" s="558"/>
      <c r="H1" s="558"/>
      <c r="I1" s="558"/>
      <c r="J1" s="558"/>
      <c r="K1" s="558"/>
      <c r="L1" s="558"/>
      <c r="M1" s="558"/>
      <c r="N1" s="558"/>
      <c r="O1" s="558"/>
      <c r="P1" s="665" t="str">
        <f>TT!C2</f>
        <v>Đơn vị  báo cáo: 
Cục THADS tỉnh Đồng Tháp
Đơn vị nhận báo cáo:
Tổng Cục THADS</v>
      </c>
      <c r="Q1" s="665"/>
      <c r="R1" s="665"/>
      <c r="S1" s="665"/>
      <c r="T1" s="665"/>
      <c r="U1" s="665"/>
    </row>
    <row r="2" spans="1:21" ht="17.25" customHeight="1">
      <c r="A2" s="125"/>
      <c r="B2" s="126"/>
      <c r="C2" s="126"/>
      <c r="D2" s="126"/>
      <c r="E2" s="127"/>
      <c r="F2" s="127"/>
      <c r="G2" s="127"/>
      <c r="H2" s="127"/>
      <c r="I2" s="485">
        <f>COUNTBLANK(E9:U16)</f>
        <v>1</v>
      </c>
      <c r="J2" s="485"/>
      <c r="K2" s="485"/>
      <c r="L2" s="485"/>
      <c r="M2" s="485"/>
      <c r="N2" s="485"/>
      <c r="O2" s="485"/>
      <c r="P2" s="666" t="s">
        <v>164</v>
      </c>
      <c r="Q2" s="666"/>
      <c r="R2" s="666"/>
      <c r="S2" s="666"/>
      <c r="T2" s="666"/>
      <c r="U2" s="666"/>
    </row>
    <row r="3" spans="1:29" s="208" customFormat="1" ht="15.75" customHeight="1">
      <c r="A3" s="603" t="s">
        <v>136</v>
      </c>
      <c r="B3" s="603" t="s">
        <v>157</v>
      </c>
      <c r="C3" s="668" t="s">
        <v>132</v>
      </c>
      <c r="D3" s="600" t="s">
        <v>134</v>
      </c>
      <c r="E3" s="611" t="s">
        <v>4</v>
      </c>
      <c r="F3" s="667"/>
      <c r="G3" s="600" t="s">
        <v>36</v>
      </c>
      <c r="H3" s="600" t="s">
        <v>158</v>
      </c>
      <c r="I3" s="600" t="s">
        <v>37</v>
      </c>
      <c r="J3" s="611" t="s">
        <v>4</v>
      </c>
      <c r="K3" s="612"/>
      <c r="L3" s="612"/>
      <c r="M3" s="612"/>
      <c r="N3" s="612"/>
      <c r="O3" s="612"/>
      <c r="P3" s="612"/>
      <c r="Q3" s="612"/>
      <c r="R3" s="612"/>
      <c r="S3" s="612"/>
      <c r="T3" s="595" t="s">
        <v>103</v>
      </c>
      <c r="U3" s="598" t="s">
        <v>160</v>
      </c>
      <c r="V3" s="429"/>
      <c r="W3" s="429"/>
      <c r="X3" s="429"/>
      <c r="Y3" s="429"/>
      <c r="Z3" s="429"/>
      <c r="AA3" s="429"/>
      <c r="AB3" s="429"/>
      <c r="AC3" s="429"/>
    </row>
    <row r="4" spans="1:29" s="209" customFormat="1" ht="15.75" customHeight="1">
      <c r="A4" s="604"/>
      <c r="B4" s="604"/>
      <c r="C4" s="668"/>
      <c r="D4" s="600"/>
      <c r="E4" s="600" t="s">
        <v>137</v>
      </c>
      <c r="F4" s="600" t="s">
        <v>62</v>
      </c>
      <c r="G4" s="600"/>
      <c r="H4" s="600"/>
      <c r="I4" s="600"/>
      <c r="J4" s="600" t="s">
        <v>61</v>
      </c>
      <c r="K4" s="600" t="s">
        <v>4</v>
      </c>
      <c r="L4" s="600"/>
      <c r="M4" s="600"/>
      <c r="N4" s="600"/>
      <c r="O4" s="600"/>
      <c r="P4" s="600"/>
      <c r="Q4" s="600" t="s">
        <v>139</v>
      </c>
      <c r="R4" s="600" t="s">
        <v>309</v>
      </c>
      <c r="S4" s="611" t="s">
        <v>81</v>
      </c>
      <c r="T4" s="596"/>
      <c r="U4" s="599"/>
      <c r="V4" s="430"/>
      <c r="W4" s="430"/>
      <c r="X4" s="430"/>
      <c r="Y4" s="430"/>
      <c r="Z4" s="430"/>
      <c r="AA4" s="430"/>
      <c r="AB4" s="430"/>
      <c r="AC4" s="430"/>
    </row>
    <row r="5" spans="1:29" s="208" customFormat="1" ht="15.75" customHeight="1">
      <c r="A5" s="604"/>
      <c r="B5" s="604"/>
      <c r="C5" s="668"/>
      <c r="D5" s="600"/>
      <c r="E5" s="600"/>
      <c r="F5" s="600"/>
      <c r="G5" s="600"/>
      <c r="H5" s="600"/>
      <c r="I5" s="600"/>
      <c r="J5" s="600"/>
      <c r="K5" s="600" t="s">
        <v>96</v>
      </c>
      <c r="L5" s="600" t="s">
        <v>4</v>
      </c>
      <c r="M5" s="600"/>
      <c r="N5" s="600"/>
      <c r="O5" s="600" t="s">
        <v>42</v>
      </c>
      <c r="P5" s="600" t="s">
        <v>46</v>
      </c>
      <c r="Q5" s="600"/>
      <c r="R5" s="600"/>
      <c r="S5" s="611"/>
      <c r="T5" s="596"/>
      <c r="U5" s="599"/>
      <c r="V5" s="429"/>
      <c r="W5" s="429"/>
      <c r="X5" s="429"/>
      <c r="Y5" s="429"/>
      <c r="Z5" s="429"/>
      <c r="AA5" s="429"/>
      <c r="AB5" s="429"/>
      <c r="AC5" s="429"/>
    </row>
    <row r="6" spans="1:29" s="208" customFormat="1" ht="15.75" customHeight="1">
      <c r="A6" s="604"/>
      <c r="B6" s="604"/>
      <c r="C6" s="668"/>
      <c r="D6" s="600"/>
      <c r="E6" s="600"/>
      <c r="F6" s="600"/>
      <c r="G6" s="600"/>
      <c r="H6" s="600"/>
      <c r="I6" s="600"/>
      <c r="J6" s="600"/>
      <c r="K6" s="600"/>
      <c r="L6" s="600"/>
      <c r="M6" s="600"/>
      <c r="N6" s="600"/>
      <c r="O6" s="600"/>
      <c r="P6" s="600"/>
      <c r="Q6" s="600"/>
      <c r="R6" s="600"/>
      <c r="S6" s="611"/>
      <c r="T6" s="596"/>
      <c r="U6" s="599"/>
      <c r="V6" s="429"/>
      <c r="W6" s="429"/>
      <c r="X6" s="429"/>
      <c r="Y6" s="429"/>
      <c r="Z6" s="429"/>
      <c r="AA6" s="429"/>
      <c r="AB6" s="429"/>
      <c r="AC6" s="429"/>
    </row>
    <row r="7" spans="1:29" s="208" customFormat="1" ht="63" customHeight="1">
      <c r="A7" s="605"/>
      <c r="B7" s="605"/>
      <c r="C7" s="668"/>
      <c r="D7" s="600"/>
      <c r="E7" s="600"/>
      <c r="F7" s="600"/>
      <c r="G7" s="600"/>
      <c r="H7" s="600"/>
      <c r="I7" s="600"/>
      <c r="J7" s="600"/>
      <c r="K7" s="600"/>
      <c r="L7" s="189" t="s">
        <v>39</v>
      </c>
      <c r="M7" s="189" t="s">
        <v>138</v>
      </c>
      <c r="N7" s="189" t="s">
        <v>156</v>
      </c>
      <c r="O7" s="600"/>
      <c r="P7" s="600"/>
      <c r="Q7" s="600"/>
      <c r="R7" s="600"/>
      <c r="S7" s="611"/>
      <c r="T7" s="597"/>
      <c r="U7" s="599"/>
      <c r="V7" s="429"/>
      <c r="W7" s="431"/>
      <c r="X7" s="429"/>
      <c r="Y7" s="429"/>
      <c r="Z7" s="429"/>
      <c r="AA7" s="429"/>
      <c r="AB7" s="429"/>
      <c r="AC7" s="429"/>
    </row>
    <row r="8" spans="1:21" ht="14.25" customHeight="1">
      <c r="A8" s="607" t="s">
        <v>3</v>
      </c>
      <c r="B8" s="608"/>
      <c r="C8" s="210" t="s">
        <v>13</v>
      </c>
      <c r="D8" s="210" t="s">
        <v>14</v>
      </c>
      <c r="E8" s="210" t="s">
        <v>19</v>
      </c>
      <c r="F8" s="210" t="s">
        <v>22</v>
      </c>
      <c r="G8" s="210" t="s">
        <v>23</v>
      </c>
      <c r="H8" s="210" t="s">
        <v>24</v>
      </c>
      <c r="I8" s="210" t="s">
        <v>25</v>
      </c>
      <c r="J8" s="210" t="s">
        <v>26</v>
      </c>
      <c r="K8" s="210" t="s">
        <v>27</v>
      </c>
      <c r="L8" s="210" t="s">
        <v>29</v>
      </c>
      <c r="M8" s="210" t="s">
        <v>30</v>
      </c>
      <c r="N8" s="210" t="s">
        <v>104</v>
      </c>
      <c r="O8" s="210" t="s">
        <v>101</v>
      </c>
      <c r="P8" s="210" t="s">
        <v>105</v>
      </c>
      <c r="Q8" s="210" t="s">
        <v>106</v>
      </c>
      <c r="R8" s="210" t="s">
        <v>107</v>
      </c>
      <c r="S8" s="210" t="s">
        <v>118</v>
      </c>
      <c r="T8" s="210" t="s">
        <v>131</v>
      </c>
      <c r="U8" s="210" t="s">
        <v>133</v>
      </c>
    </row>
    <row r="9" spans="1:23" ht="22.5" customHeight="1">
      <c r="A9" s="45" t="s">
        <v>0</v>
      </c>
      <c r="B9" s="486" t="s">
        <v>94</v>
      </c>
      <c r="C9" s="157">
        <v>3111</v>
      </c>
      <c r="D9" s="432">
        <v>6444</v>
      </c>
      <c r="E9" s="157">
        <v>2518</v>
      </c>
      <c r="F9" s="157">
        <v>3926</v>
      </c>
      <c r="G9" s="157">
        <v>30</v>
      </c>
      <c r="H9" s="157">
        <v>0</v>
      </c>
      <c r="I9" s="432">
        <v>6414</v>
      </c>
      <c r="J9" s="432">
        <v>4878</v>
      </c>
      <c r="K9" s="432">
        <v>2914</v>
      </c>
      <c r="L9" s="157">
        <v>2898</v>
      </c>
      <c r="M9" s="157">
        <v>16</v>
      </c>
      <c r="N9" s="487"/>
      <c r="O9" s="157">
        <v>1964</v>
      </c>
      <c r="P9" s="488">
        <v>0</v>
      </c>
      <c r="Q9" s="488">
        <v>1484</v>
      </c>
      <c r="R9" s="488">
        <v>49</v>
      </c>
      <c r="S9" s="488">
        <v>3</v>
      </c>
      <c r="T9" s="432">
        <v>3500</v>
      </c>
      <c r="U9" s="433">
        <v>0.5973759737597376</v>
      </c>
      <c r="V9" s="489"/>
      <c r="W9" s="489"/>
    </row>
    <row r="10" spans="1:23" ht="22.5" customHeight="1">
      <c r="A10" s="45" t="s">
        <v>1</v>
      </c>
      <c r="B10" s="486" t="s">
        <v>95</v>
      </c>
      <c r="C10" s="432">
        <v>0</v>
      </c>
      <c r="D10" s="432">
        <v>44727731</v>
      </c>
      <c r="E10" s="432">
        <v>32037130</v>
      </c>
      <c r="F10" s="432">
        <v>12690601</v>
      </c>
      <c r="G10" s="432">
        <v>231075</v>
      </c>
      <c r="H10" s="432">
        <v>0</v>
      </c>
      <c r="I10" s="432">
        <v>44496656</v>
      </c>
      <c r="J10" s="432">
        <v>22512240</v>
      </c>
      <c r="K10" s="432">
        <v>6666087</v>
      </c>
      <c r="L10" s="432">
        <v>6607845</v>
      </c>
      <c r="M10" s="432">
        <v>58242</v>
      </c>
      <c r="N10" s="432">
        <v>0</v>
      </c>
      <c r="O10" s="432">
        <v>15846153</v>
      </c>
      <c r="P10" s="432">
        <v>0</v>
      </c>
      <c r="Q10" s="432">
        <v>21175795</v>
      </c>
      <c r="R10" s="432">
        <v>733469</v>
      </c>
      <c r="S10" s="432">
        <v>75152</v>
      </c>
      <c r="T10" s="432">
        <v>37830569</v>
      </c>
      <c r="U10" s="433">
        <v>0.29610944979264614</v>
      </c>
      <c r="V10" s="489"/>
      <c r="W10" s="489"/>
    </row>
    <row r="11" spans="1:23" ht="22.5" customHeight="1">
      <c r="A11" s="441" t="s">
        <v>13</v>
      </c>
      <c r="B11" s="490" t="s">
        <v>54</v>
      </c>
      <c r="C11" s="432"/>
      <c r="D11" s="432">
        <v>31921044</v>
      </c>
      <c r="E11" s="157">
        <v>22642033</v>
      </c>
      <c r="F11" s="157">
        <v>9279011</v>
      </c>
      <c r="G11" s="157">
        <v>219375</v>
      </c>
      <c r="H11" s="157">
        <v>0</v>
      </c>
      <c r="I11" s="432">
        <v>31701669</v>
      </c>
      <c r="J11" s="432">
        <v>16562314</v>
      </c>
      <c r="K11" s="432">
        <v>4617650</v>
      </c>
      <c r="L11" s="157">
        <v>4559408</v>
      </c>
      <c r="M11" s="157">
        <v>58242</v>
      </c>
      <c r="N11" s="157">
        <v>0</v>
      </c>
      <c r="O11" s="157">
        <v>11944664</v>
      </c>
      <c r="P11" s="157">
        <v>0</v>
      </c>
      <c r="Q11" s="157">
        <v>14330734</v>
      </c>
      <c r="R11" s="157">
        <v>733469</v>
      </c>
      <c r="S11" s="157">
        <v>75152</v>
      </c>
      <c r="T11" s="432">
        <v>27084019</v>
      </c>
      <c r="U11" s="433">
        <v>0.27880464046267933</v>
      </c>
      <c r="V11" s="489"/>
      <c r="W11" s="489"/>
    </row>
    <row r="12" spans="1:23" ht="22.5" customHeight="1">
      <c r="A12" s="441" t="s">
        <v>14</v>
      </c>
      <c r="B12" s="490" t="s">
        <v>55</v>
      </c>
      <c r="C12" s="432"/>
      <c r="D12" s="432">
        <v>1175909</v>
      </c>
      <c r="E12" s="157">
        <v>47627</v>
      </c>
      <c r="F12" s="157">
        <v>1128282</v>
      </c>
      <c r="G12" s="157">
        <v>0</v>
      </c>
      <c r="H12" s="157">
        <v>0</v>
      </c>
      <c r="I12" s="432">
        <v>1175909</v>
      </c>
      <c r="J12" s="432">
        <v>1175909</v>
      </c>
      <c r="K12" s="432">
        <v>1073216</v>
      </c>
      <c r="L12" s="157">
        <v>1073216</v>
      </c>
      <c r="M12" s="157">
        <v>0</v>
      </c>
      <c r="N12" s="157">
        <v>0</v>
      </c>
      <c r="O12" s="157">
        <v>102693</v>
      </c>
      <c r="P12" s="157">
        <v>0</v>
      </c>
      <c r="Q12" s="157">
        <v>0</v>
      </c>
      <c r="R12" s="157">
        <v>0</v>
      </c>
      <c r="S12" s="157">
        <v>0</v>
      </c>
      <c r="T12" s="432">
        <v>102693</v>
      </c>
      <c r="U12" s="433">
        <v>0.9126692626725368</v>
      </c>
      <c r="V12" s="489"/>
      <c r="W12" s="489"/>
    </row>
    <row r="13" spans="1:23" ht="22.5" customHeight="1">
      <c r="A13" s="441" t="s">
        <v>19</v>
      </c>
      <c r="B13" s="490" t="s">
        <v>56</v>
      </c>
      <c r="C13" s="432"/>
      <c r="D13" s="432">
        <v>5397720</v>
      </c>
      <c r="E13" s="157">
        <v>4196791</v>
      </c>
      <c r="F13" s="157">
        <v>1200929</v>
      </c>
      <c r="G13" s="157">
        <v>4700</v>
      </c>
      <c r="H13" s="157">
        <v>0</v>
      </c>
      <c r="I13" s="432">
        <v>5393020</v>
      </c>
      <c r="J13" s="432">
        <v>1642109</v>
      </c>
      <c r="K13" s="432">
        <v>356019</v>
      </c>
      <c r="L13" s="157">
        <v>356019</v>
      </c>
      <c r="M13" s="157">
        <v>0</v>
      </c>
      <c r="N13" s="157">
        <v>0</v>
      </c>
      <c r="O13" s="157">
        <v>1286090</v>
      </c>
      <c r="P13" s="157">
        <v>0</v>
      </c>
      <c r="Q13" s="157">
        <v>3750911</v>
      </c>
      <c r="R13" s="157">
        <v>0</v>
      </c>
      <c r="S13" s="157">
        <v>0</v>
      </c>
      <c r="T13" s="432">
        <v>5037001</v>
      </c>
      <c r="U13" s="433">
        <v>0.21680594893518032</v>
      </c>
      <c r="V13" s="489"/>
      <c r="W13" s="489"/>
    </row>
    <row r="14" spans="1:23" ht="22.5" customHeight="1">
      <c r="A14" s="441" t="s">
        <v>22</v>
      </c>
      <c r="B14" s="490" t="s">
        <v>57</v>
      </c>
      <c r="C14" s="432"/>
      <c r="D14" s="432">
        <v>4724383</v>
      </c>
      <c r="E14" s="157">
        <v>4126182</v>
      </c>
      <c r="F14" s="157">
        <v>598201</v>
      </c>
      <c r="G14" s="157">
        <v>1000</v>
      </c>
      <c r="H14" s="157">
        <v>0</v>
      </c>
      <c r="I14" s="432">
        <v>4723383</v>
      </c>
      <c r="J14" s="432">
        <v>2602944</v>
      </c>
      <c r="K14" s="432">
        <v>208927</v>
      </c>
      <c r="L14" s="157">
        <v>208927</v>
      </c>
      <c r="M14" s="157">
        <v>0</v>
      </c>
      <c r="N14" s="157">
        <v>0</v>
      </c>
      <c r="O14" s="157">
        <v>2394017</v>
      </c>
      <c r="P14" s="157">
        <v>0</v>
      </c>
      <c r="Q14" s="157">
        <v>2120439</v>
      </c>
      <c r="R14" s="157">
        <v>0</v>
      </c>
      <c r="S14" s="157">
        <v>0</v>
      </c>
      <c r="T14" s="432">
        <v>4514456</v>
      </c>
      <c r="U14" s="433">
        <v>0.08026565304516732</v>
      </c>
      <c r="V14" s="489"/>
      <c r="W14" s="489"/>
    </row>
    <row r="15" spans="1:23" ht="22.5" customHeight="1">
      <c r="A15" s="441" t="s">
        <v>23</v>
      </c>
      <c r="B15" s="490" t="s">
        <v>60</v>
      </c>
      <c r="C15" s="432"/>
      <c r="D15" s="432">
        <v>155041</v>
      </c>
      <c r="E15" s="157">
        <v>146191</v>
      </c>
      <c r="F15" s="157">
        <v>8850</v>
      </c>
      <c r="G15" s="157">
        <v>0</v>
      </c>
      <c r="H15" s="157">
        <v>0</v>
      </c>
      <c r="I15" s="432">
        <v>155041</v>
      </c>
      <c r="J15" s="432">
        <v>53633</v>
      </c>
      <c r="K15" s="432">
        <v>0</v>
      </c>
      <c r="L15" s="157">
        <v>0</v>
      </c>
      <c r="M15" s="157">
        <v>0</v>
      </c>
      <c r="N15" s="157">
        <v>0</v>
      </c>
      <c r="O15" s="157">
        <v>53633</v>
      </c>
      <c r="P15" s="157">
        <v>0</v>
      </c>
      <c r="Q15" s="157">
        <v>101408</v>
      </c>
      <c r="R15" s="157">
        <v>0</v>
      </c>
      <c r="S15" s="157">
        <v>0</v>
      </c>
      <c r="T15" s="432">
        <v>155041</v>
      </c>
      <c r="U15" s="433">
        <v>0</v>
      </c>
      <c r="V15" s="489"/>
      <c r="W15" s="489"/>
    </row>
    <row r="16" spans="1:23" ht="22.5" customHeight="1">
      <c r="A16" s="441" t="s">
        <v>24</v>
      </c>
      <c r="B16" s="490" t="s">
        <v>58</v>
      </c>
      <c r="C16" s="432"/>
      <c r="D16" s="432">
        <v>1353634</v>
      </c>
      <c r="E16" s="157">
        <v>878306</v>
      </c>
      <c r="F16" s="157">
        <v>475328</v>
      </c>
      <c r="G16" s="157">
        <v>6000</v>
      </c>
      <c r="H16" s="157">
        <v>0</v>
      </c>
      <c r="I16" s="432">
        <v>1347634</v>
      </c>
      <c r="J16" s="432">
        <v>475331</v>
      </c>
      <c r="K16" s="432">
        <v>410275</v>
      </c>
      <c r="L16" s="157">
        <v>410275</v>
      </c>
      <c r="M16" s="157">
        <v>0</v>
      </c>
      <c r="N16" s="157">
        <v>0</v>
      </c>
      <c r="O16" s="157">
        <v>65056</v>
      </c>
      <c r="P16" s="157">
        <v>0</v>
      </c>
      <c r="Q16" s="157">
        <v>872303</v>
      </c>
      <c r="R16" s="157">
        <v>0</v>
      </c>
      <c r="S16" s="157">
        <v>0</v>
      </c>
      <c r="T16" s="432">
        <v>937359</v>
      </c>
      <c r="U16" s="433">
        <v>0.8631353730347905</v>
      </c>
      <c r="V16" s="489"/>
      <c r="W16" s="489"/>
    </row>
    <row r="17" spans="1:29" s="7" customFormat="1" ht="21" customHeight="1">
      <c r="A17" s="613" t="str">
        <f>TT!C7</f>
        <v>Đồng Tháp, ngày 05 tháng 01 năm 2021</v>
      </c>
      <c r="B17" s="614"/>
      <c r="C17" s="614"/>
      <c r="D17" s="614"/>
      <c r="E17" s="614"/>
      <c r="F17" s="148"/>
      <c r="G17" s="148"/>
      <c r="H17" s="148"/>
      <c r="I17" s="149"/>
      <c r="J17" s="149"/>
      <c r="K17" s="149"/>
      <c r="L17" s="149"/>
      <c r="M17" s="149"/>
      <c r="N17" s="615" t="str">
        <f>TT!C4</f>
        <v>Đồng Tháp, ngày 05 tháng 01 năm 2021</v>
      </c>
      <c r="O17" s="616"/>
      <c r="P17" s="616"/>
      <c r="Q17" s="616"/>
      <c r="R17" s="616"/>
      <c r="S17" s="616"/>
      <c r="T17" s="616"/>
      <c r="U17" s="154"/>
      <c r="V17" s="430"/>
      <c r="W17" s="430"/>
      <c r="X17" s="430"/>
      <c r="Y17" s="430"/>
      <c r="Z17" s="430"/>
      <c r="AA17" s="430"/>
      <c r="AB17" s="430"/>
      <c r="AC17" s="430"/>
    </row>
    <row r="18" spans="1:21" ht="31.5" customHeight="1">
      <c r="A18" s="617" t="s">
        <v>286</v>
      </c>
      <c r="B18" s="618"/>
      <c r="C18" s="618"/>
      <c r="D18" s="618"/>
      <c r="E18" s="618"/>
      <c r="F18" s="150"/>
      <c r="G18" s="150"/>
      <c r="H18" s="150"/>
      <c r="I18" s="128"/>
      <c r="J18" s="128"/>
      <c r="K18" s="128"/>
      <c r="L18" s="128"/>
      <c r="M18" s="128"/>
      <c r="N18" s="619" t="str">
        <f>TT!C5</f>
        <v>KT. CỤC TRƯỞNG
PHÓ CỤC TRƯỞNG</v>
      </c>
      <c r="O18" s="619"/>
      <c r="P18" s="619"/>
      <c r="Q18" s="619"/>
      <c r="R18" s="619"/>
      <c r="S18" s="619"/>
      <c r="T18" s="619"/>
      <c r="U18" s="155"/>
    </row>
    <row r="19" spans="1:21" ht="79.5" customHeight="1">
      <c r="A19" s="151"/>
      <c r="B19" s="151"/>
      <c r="C19" s="151"/>
      <c r="D19" s="151"/>
      <c r="E19" s="151"/>
      <c r="F19" s="125"/>
      <c r="G19" s="125"/>
      <c r="H19" s="125"/>
      <c r="I19" s="128"/>
      <c r="J19" s="128"/>
      <c r="K19" s="128"/>
      <c r="L19" s="128"/>
      <c r="M19" s="128"/>
      <c r="N19" s="128"/>
      <c r="O19" s="128"/>
      <c r="P19" s="152"/>
      <c r="Q19" s="125"/>
      <c r="R19" s="128"/>
      <c r="S19" s="127"/>
      <c r="T19" s="127"/>
      <c r="U19" s="127"/>
    </row>
    <row r="20" spans="1:21" ht="15.75" customHeight="1">
      <c r="A20" s="593" t="str">
        <f>TT!C6</f>
        <v>Nguyễn Chí Hòa</v>
      </c>
      <c r="B20" s="593"/>
      <c r="C20" s="593"/>
      <c r="D20" s="593"/>
      <c r="E20" s="593"/>
      <c r="F20" s="153" t="s">
        <v>2</v>
      </c>
      <c r="G20" s="153"/>
      <c r="H20" s="153"/>
      <c r="I20" s="153"/>
      <c r="J20" s="153"/>
      <c r="K20" s="153"/>
      <c r="L20" s="153"/>
      <c r="M20" s="153"/>
      <c r="N20" s="594" t="str">
        <f>TT!C3</f>
        <v>Vũ Quang Hiện</v>
      </c>
      <c r="O20" s="594"/>
      <c r="P20" s="594"/>
      <c r="Q20" s="594"/>
      <c r="R20" s="594"/>
      <c r="S20" s="594"/>
      <c r="T20" s="594"/>
      <c r="U20" s="156"/>
    </row>
    <row r="21" spans="1:21" ht="15.75">
      <c r="A21" s="127"/>
      <c r="B21" s="127"/>
      <c r="C21" s="127"/>
      <c r="D21" s="127"/>
      <c r="E21" s="127"/>
      <c r="F21" s="127"/>
      <c r="G21" s="127"/>
      <c r="H21" s="127"/>
      <c r="I21" s="127"/>
      <c r="J21" s="127"/>
      <c r="K21" s="127"/>
      <c r="L21" s="127"/>
      <c r="M21" s="127"/>
      <c r="N21" s="128"/>
      <c r="O21" s="128"/>
      <c r="P21" s="128"/>
      <c r="Q21" s="128"/>
      <c r="R21" s="128"/>
      <c r="S21" s="128"/>
      <c r="T21" s="128"/>
      <c r="U21" s="128"/>
    </row>
    <row r="22" spans="1:21" ht="15.75">
      <c r="A22" s="491" t="s">
        <v>304</v>
      </c>
      <c r="B22" s="491"/>
      <c r="C22" s="491"/>
      <c r="D22" s="491"/>
      <c r="E22" s="127"/>
      <c r="F22" s="127"/>
      <c r="G22" s="127"/>
      <c r="H22" s="127"/>
      <c r="I22" s="127"/>
      <c r="J22" s="127"/>
      <c r="K22" s="127"/>
      <c r="L22" s="127"/>
      <c r="M22" s="127"/>
      <c r="N22" s="128"/>
      <c r="O22" s="128"/>
      <c r="P22" s="128"/>
      <c r="Q22" s="128"/>
      <c r="R22" s="128"/>
      <c r="S22" s="128"/>
      <c r="T22" s="128"/>
      <c r="U22" s="128"/>
    </row>
    <row r="23" spans="22:29" s="22" customFormat="1" ht="15.75">
      <c r="V23" s="429"/>
      <c r="W23" s="429"/>
      <c r="X23" s="429"/>
      <c r="Y23" s="429"/>
      <c r="Z23" s="429"/>
      <c r="AA23" s="429"/>
      <c r="AB23" s="429"/>
      <c r="AC23" s="429"/>
    </row>
    <row r="24" spans="22:29" s="22" customFormat="1" ht="15.75">
      <c r="V24" s="429"/>
      <c r="W24" s="429"/>
      <c r="X24" s="429"/>
      <c r="Y24" s="429"/>
      <c r="Z24" s="429"/>
      <c r="AA24" s="429"/>
      <c r="AB24" s="429"/>
      <c r="AC24" s="429"/>
    </row>
    <row r="25" spans="22:29" s="22" customFormat="1" ht="15.75">
      <c r="V25" s="429"/>
      <c r="W25" s="429"/>
      <c r="X25" s="429"/>
      <c r="Y25" s="429"/>
      <c r="Z25" s="429"/>
      <c r="AA25" s="429"/>
      <c r="AB25" s="429"/>
      <c r="AC25" s="429"/>
    </row>
    <row r="26" spans="22:29" s="22" customFormat="1" ht="15.75">
      <c r="V26" s="429"/>
      <c r="W26" s="429"/>
      <c r="X26" s="429"/>
      <c r="Y26" s="429"/>
      <c r="Z26" s="429"/>
      <c r="AA26" s="429"/>
      <c r="AB26" s="429"/>
      <c r="AC26" s="429"/>
    </row>
    <row r="27" spans="22:29" s="22" customFormat="1" ht="15.75">
      <c r="V27" s="429"/>
      <c r="W27" s="429"/>
      <c r="X27" s="429"/>
      <c r="Y27" s="429"/>
      <c r="Z27" s="429"/>
      <c r="AA27" s="429"/>
      <c r="AB27" s="429"/>
      <c r="AC27" s="429"/>
    </row>
  </sheetData>
  <sheetProtection formatCells="0" formatColumns="0" formatRows="0" insertRows="0"/>
  <mergeCells count="33">
    <mergeCell ref="E4:E7"/>
    <mergeCell ref="N17:T17"/>
    <mergeCell ref="A3:A7"/>
    <mergeCell ref="H3:H7"/>
    <mergeCell ref="U3:U7"/>
    <mergeCell ref="O5:O7"/>
    <mergeCell ref="A18:E18"/>
    <mergeCell ref="N18:T18"/>
    <mergeCell ref="Q4:Q7"/>
    <mergeCell ref="R4:R7"/>
    <mergeCell ref="S4:S7"/>
    <mergeCell ref="A8:B8"/>
    <mergeCell ref="T3:T7"/>
    <mergeCell ref="A20:E20"/>
    <mergeCell ref="N20:T20"/>
    <mergeCell ref="A17:E17"/>
    <mergeCell ref="P1:U1"/>
    <mergeCell ref="P2:U2"/>
    <mergeCell ref="I3:I7"/>
    <mergeCell ref="L5:N6"/>
    <mergeCell ref="K5:K7"/>
    <mergeCell ref="E1:O1"/>
    <mergeCell ref="F4:F7"/>
    <mergeCell ref="K4:P4"/>
    <mergeCell ref="J4:J7"/>
    <mergeCell ref="G3:G7"/>
    <mergeCell ref="A1:D1"/>
    <mergeCell ref="B3:B7"/>
    <mergeCell ref="D3:D7"/>
    <mergeCell ref="E3:F3"/>
    <mergeCell ref="C3:C7"/>
    <mergeCell ref="P5:P7"/>
    <mergeCell ref="J3:S3"/>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X24"/>
  <sheetViews>
    <sheetView view="pageBreakPreview" zoomScaleSheetLayoutView="100" zoomScalePageLayoutView="0" workbookViewId="0" topLeftCell="A4">
      <selection activeCell="A9" sqref="A9:V22"/>
    </sheetView>
  </sheetViews>
  <sheetFormatPr defaultColWidth="9.00390625" defaultRowHeight="15.75"/>
  <cols>
    <col min="1" max="1" width="3.25390625" style="4" customWidth="1"/>
    <col min="2" max="2" width="13.375" style="4" customWidth="1"/>
    <col min="3" max="3" width="6.50390625" style="4" customWidth="1"/>
    <col min="4" max="4" width="6.00390625" style="4" customWidth="1"/>
    <col min="5" max="5" width="8.50390625" style="4" customWidth="1"/>
    <col min="6" max="6" width="5.75390625" style="4" customWidth="1"/>
    <col min="7" max="7" width="5.00390625" style="4" customWidth="1"/>
    <col min="8" max="8" width="6.75390625" style="4" customWidth="1"/>
    <col min="9" max="9" width="6.125" style="4" customWidth="1"/>
    <col min="10" max="12" width="6.75390625" style="4" customWidth="1"/>
    <col min="13" max="13" width="8.125" style="8" customWidth="1"/>
    <col min="14" max="14" width="7.25390625" style="8" customWidth="1"/>
    <col min="15" max="16" width="5.375" style="8" customWidth="1"/>
    <col min="17" max="17" width="7.125" style="8" customWidth="1"/>
    <col min="18" max="18" width="8.00390625" style="8" customWidth="1"/>
    <col min="19" max="19" width="5.375" style="8" customWidth="1"/>
    <col min="20" max="20" width="5.25390625" style="8" customWidth="1"/>
    <col min="21" max="21" width="6.125" style="8" customWidth="1"/>
    <col min="22" max="22" width="7.375" style="8" customWidth="1"/>
    <col min="23" max="16384" width="9.00390625" style="4" customWidth="1"/>
  </cols>
  <sheetData>
    <row r="1" spans="1:22" ht="63.75" customHeight="1">
      <c r="A1" s="601" t="s">
        <v>152</v>
      </c>
      <c r="B1" s="601"/>
      <c r="C1" s="601"/>
      <c r="D1" s="601"/>
      <c r="E1" s="601"/>
      <c r="F1" s="637" t="s">
        <v>124</v>
      </c>
      <c r="G1" s="637"/>
      <c r="H1" s="637"/>
      <c r="I1" s="637"/>
      <c r="J1" s="637"/>
      <c r="K1" s="637"/>
      <c r="L1" s="637"/>
      <c r="M1" s="637"/>
      <c r="N1" s="637"/>
      <c r="O1" s="637"/>
      <c r="P1" s="35"/>
      <c r="Q1" s="625" t="s">
        <v>150</v>
      </c>
      <c r="R1" s="625"/>
      <c r="S1" s="625"/>
      <c r="T1" s="625"/>
      <c r="U1" s="625"/>
      <c r="V1" s="625"/>
    </row>
    <row r="2" spans="1:22" ht="17.25" customHeight="1">
      <c r="A2" s="22"/>
      <c r="B2" s="24"/>
      <c r="C2" s="24"/>
      <c r="D2" s="24"/>
      <c r="E2" s="6"/>
      <c r="F2" s="6"/>
      <c r="G2" s="6"/>
      <c r="H2" s="6"/>
      <c r="I2" s="6"/>
      <c r="J2" s="31"/>
      <c r="K2" s="32">
        <f>COUNTBLANK(E8:V22)</f>
        <v>252</v>
      </c>
      <c r="L2" s="32">
        <f>COUNTA(E9:V22)</f>
        <v>0</v>
      </c>
      <c r="M2" s="34">
        <f>K2+L2</f>
        <v>252</v>
      </c>
      <c r="N2" s="33"/>
      <c r="O2" s="23"/>
      <c r="P2" s="23"/>
      <c r="Q2" s="23"/>
      <c r="R2" s="630" t="s">
        <v>98</v>
      </c>
      <c r="S2" s="630"/>
      <c r="T2" s="630"/>
      <c r="U2" s="630"/>
      <c r="V2" s="630"/>
    </row>
    <row r="3" spans="1:22" s="11" customFormat="1" ht="15.75" customHeight="1">
      <c r="A3" s="677" t="s">
        <v>157</v>
      </c>
      <c r="B3" s="678"/>
      <c r="C3" s="641" t="s">
        <v>132</v>
      </c>
      <c r="D3" s="651" t="s">
        <v>134</v>
      </c>
      <c r="E3" s="683" t="s">
        <v>4</v>
      </c>
      <c r="F3" s="684"/>
      <c r="G3" s="669" t="s">
        <v>36</v>
      </c>
      <c r="H3" s="669" t="s">
        <v>82</v>
      </c>
      <c r="I3" s="675" t="s">
        <v>37</v>
      </c>
      <c r="J3" s="676"/>
      <c r="K3" s="676"/>
      <c r="L3" s="676"/>
      <c r="M3" s="676"/>
      <c r="N3" s="676"/>
      <c r="O3" s="676"/>
      <c r="P3" s="676"/>
      <c r="Q3" s="676"/>
      <c r="R3" s="676"/>
      <c r="S3" s="676"/>
      <c r="T3" s="676"/>
      <c r="U3" s="670" t="s">
        <v>103</v>
      </c>
      <c r="V3" s="651" t="s">
        <v>108</v>
      </c>
    </row>
    <row r="4" spans="1:22" s="12" customFormat="1" ht="15.75" customHeight="1">
      <c r="A4" s="679"/>
      <c r="B4" s="680"/>
      <c r="C4" s="642"/>
      <c r="D4" s="651"/>
      <c r="E4" s="622" t="s">
        <v>137</v>
      </c>
      <c r="F4" s="622" t="s">
        <v>62</v>
      </c>
      <c r="G4" s="669"/>
      <c r="H4" s="669"/>
      <c r="I4" s="669" t="s">
        <v>37</v>
      </c>
      <c r="J4" s="674" t="s">
        <v>38</v>
      </c>
      <c r="K4" s="674"/>
      <c r="L4" s="674"/>
      <c r="M4" s="674"/>
      <c r="N4" s="674"/>
      <c r="O4" s="674"/>
      <c r="P4" s="674"/>
      <c r="Q4" s="674"/>
      <c r="R4" s="627" t="s">
        <v>139</v>
      </c>
      <c r="S4" s="620" t="s">
        <v>148</v>
      </c>
      <c r="T4" s="627" t="s">
        <v>81</v>
      </c>
      <c r="U4" s="670"/>
      <c r="V4" s="651"/>
    </row>
    <row r="5" spans="1:22" s="11" customFormat="1" ht="15.75" customHeight="1">
      <c r="A5" s="679"/>
      <c r="B5" s="680"/>
      <c r="C5" s="642"/>
      <c r="D5" s="651"/>
      <c r="E5" s="623"/>
      <c r="F5" s="623"/>
      <c r="G5" s="669"/>
      <c r="H5" s="669"/>
      <c r="I5" s="669"/>
      <c r="J5" s="669" t="s">
        <v>61</v>
      </c>
      <c r="K5" s="671" t="s">
        <v>4</v>
      </c>
      <c r="L5" s="672"/>
      <c r="M5" s="672"/>
      <c r="N5" s="672"/>
      <c r="O5" s="672"/>
      <c r="P5" s="672"/>
      <c r="Q5" s="673"/>
      <c r="R5" s="628"/>
      <c r="S5" s="644"/>
      <c r="T5" s="628"/>
      <c r="U5" s="670"/>
      <c r="V5" s="651"/>
    </row>
    <row r="6" spans="1:22" s="11" customFormat="1" ht="15.75" customHeight="1">
      <c r="A6" s="679"/>
      <c r="B6" s="680"/>
      <c r="C6" s="642"/>
      <c r="D6" s="651"/>
      <c r="E6" s="623"/>
      <c r="F6" s="623"/>
      <c r="G6" s="669"/>
      <c r="H6" s="669"/>
      <c r="I6" s="669"/>
      <c r="J6" s="669"/>
      <c r="K6" s="627" t="s">
        <v>96</v>
      </c>
      <c r="L6" s="671" t="s">
        <v>4</v>
      </c>
      <c r="M6" s="672"/>
      <c r="N6" s="673"/>
      <c r="O6" s="627" t="s">
        <v>42</v>
      </c>
      <c r="P6" s="620" t="s">
        <v>147</v>
      </c>
      <c r="Q6" s="627" t="s">
        <v>46</v>
      </c>
      <c r="R6" s="628"/>
      <c r="S6" s="644"/>
      <c r="T6" s="628"/>
      <c r="U6" s="670"/>
      <c r="V6" s="651"/>
    </row>
    <row r="7" spans="1:22" s="11" customFormat="1" ht="51" customHeight="1">
      <c r="A7" s="679"/>
      <c r="B7" s="680"/>
      <c r="C7" s="643"/>
      <c r="D7" s="651"/>
      <c r="E7" s="624"/>
      <c r="F7" s="624"/>
      <c r="G7" s="669"/>
      <c r="H7" s="669"/>
      <c r="I7" s="669"/>
      <c r="J7" s="669"/>
      <c r="K7" s="629"/>
      <c r="L7" s="45" t="s">
        <v>39</v>
      </c>
      <c r="M7" s="45" t="s">
        <v>40</v>
      </c>
      <c r="N7" s="45" t="s">
        <v>159</v>
      </c>
      <c r="O7" s="629"/>
      <c r="P7" s="621"/>
      <c r="Q7" s="629"/>
      <c r="R7" s="629"/>
      <c r="S7" s="621"/>
      <c r="T7" s="629"/>
      <c r="U7" s="670"/>
      <c r="V7" s="651"/>
    </row>
    <row r="8" spans="1:22" ht="15.75">
      <c r="A8" s="681"/>
      <c r="B8" s="682"/>
      <c r="C8" s="36" t="s">
        <v>13</v>
      </c>
      <c r="D8" s="36" t="s">
        <v>14</v>
      </c>
      <c r="E8" s="36" t="s">
        <v>19</v>
      </c>
      <c r="F8" s="36" t="s">
        <v>22</v>
      </c>
      <c r="G8" s="36" t="s">
        <v>23</v>
      </c>
      <c r="H8" s="36" t="s">
        <v>24</v>
      </c>
      <c r="I8" s="36" t="s">
        <v>25</v>
      </c>
      <c r="J8" s="36" t="s">
        <v>26</v>
      </c>
      <c r="K8" s="36" t="s">
        <v>27</v>
      </c>
      <c r="L8" s="36" t="s">
        <v>29</v>
      </c>
      <c r="M8" s="36" t="s">
        <v>30</v>
      </c>
      <c r="N8" s="36" t="s">
        <v>104</v>
      </c>
      <c r="O8" s="36" t="s">
        <v>101</v>
      </c>
      <c r="P8" s="36" t="s">
        <v>105</v>
      </c>
      <c r="Q8" s="36" t="s">
        <v>106</v>
      </c>
      <c r="R8" s="36" t="s">
        <v>107</v>
      </c>
      <c r="S8" s="36" t="s">
        <v>118</v>
      </c>
      <c r="T8" s="36" t="s">
        <v>131</v>
      </c>
      <c r="U8" s="36" t="s">
        <v>133</v>
      </c>
      <c r="V8" s="36" t="s">
        <v>149</v>
      </c>
    </row>
    <row r="9" spans="1:24" ht="15.75">
      <c r="A9" s="36" t="s">
        <v>0</v>
      </c>
      <c r="B9" s="46" t="s">
        <v>94</v>
      </c>
      <c r="C9" s="37"/>
      <c r="D9" s="37"/>
      <c r="E9" s="37"/>
      <c r="F9" s="37"/>
      <c r="G9" s="37"/>
      <c r="H9" s="37"/>
      <c r="I9" s="37"/>
      <c r="J9" s="37"/>
      <c r="K9" s="37"/>
      <c r="L9" s="49"/>
      <c r="M9" s="49"/>
      <c r="N9" s="50"/>
      <c r="O9" s="37"/>
      <c r="P9" s="37"/>
      <c r="Q9" s="47"/>
      <c r="R9" s="47"/>
      <c r="S9" s="47"/>
      <c r="T9" s="47"/>
      <c r="U9" s="37"/>
      <c r="V9" s="37"/>
      <c r="X9" s="30"/>
    </row>
    <row r="10" spans="1:22" ht="15.75">
      <c r="A10" s="39" t="s">
        <v>13</v>
      </c>
      <c r="B10" s="48" t="s">
        <v>54</v>
      </c>
      <c r="C10" s="37"/>
      <c r="D10" s="37"/>
      <c r="E10" s="37"/>
      <c r="F10" s="37"/>
      <c r="G10" s="37"/>
      <c r="H10" s="37"/>
      <c r="I10" s="37"/>
      <c r="J10" s="37"/>
      <c r="K10" s="37"/>
      <c r="L10" s="49"/>
      <c r="M10" s="49"/>
      <c r="N10" s="50"/>
      <c r="O10" s="37"/>
      <c r="P10" s="37"/>
      <c r="Q10" s="37"/>
      <c r="R10" s="37"/>
      <c r="S10" s="37"/>
      <c r="T10" s="37"/>
      <c r="U10" s="37"/>
      <c r="V10" s="37"/>
    </row>
    <row r="11" spans="1:22" ht="15.75">
      <c r="A11" s="39" t="s">
        <v>14</v>
      </c>
      <c r="B11" s="48" t="s">
        <v>55</v>
      </c>
      <c r="C11" s="37"/>
      <c r="D11" s="37"/>
      <c r="E11" s="37"/>
      <c r="F11" s="37"/>
      <c r="G11" s="37"/>
      <c r="H11" s="37"/>
      <c r="I11" s="37"/>
      <c r="J11" s="37"/>
      <c r="K11" s="37"/>
      <c r="L11" s="49"/>
      <c r="M11" s="49"/>
      <c r="N11" s="50"/>
      <c r="O11" s="37"/>
      <c r="P11" s="37"/>
      <c r="Q11" s="37"/>
      <c r="R11" s="37"/>
      <c r="S11" s="37"/>
      <c r="T11" s="37"/>
      <c r="U11" s="37"/>
      <c r="V11" s="37"/>
    </row>
    <row r="12" spans="1:22" ht="15.75">
      <c r="A12" s="39" t="s">
        <v>19</v>
      </c>
      <c r="B12" s="48" t="s">
        <v>56</v>
      </c>
      <c r="C12" s="37"/>
      <c r="D12" s="37"/>
      <c r="E12" s="37"/>
      <c r="F12" s="37"/>
      <c r="G12" s="37"/>
      <c r="H12" s="37"/>
      <c r="I12" s="37"/>
      <c r="J12" s="37"/>
      <c r="K12" s="37"/>
      <c r="L12" s="49"/>
      <c r="M12" s="49"/>
      <c r="N12" s="50"/>
      <c r="O12" s="37"/>
      <c r="P12" s="37"/>
      <c r="Q12" s="37"/>
      <c r="R12" s="37"/>
      <c r="S12" s="37"/>
      <c r="T12" s="37"/>
      <c r="U12" s="37"/>
      <c r="V12" s="37"/>
    </row>
    <row r="13" spans="1:22" ht="15.75">
      <c r="A13" s="39" t="s">
        <v>22</v>
      </c>
      <c r="B13" s="48" t="s">
        <v>57</v>
      </c>
      <c r="C13" s="37"/>
      <c r="D13" s="37"/>
      <c r="E13" s="37"/>
      <c r="F13" s="37"/>
      <c r="G13" s="37"/>
      <c r="H13" s="37"/>
      <c r="I13" s="37"/>
      <c r="J13" s="37"/>
      <c r="K13" s="37"/>
      <c r="L13" s="49"/>
      <c r="M13" s="49"/>
      <c r="N13" s="50"/>
      <c r="O13" s="37"/>
      <c r="P13" s="37"/>
      <c r="Q13" s="37"/>
      <c r="R13" s="37"/>
      <c r="S13" s="37"/>
      <c r="T13" s="37"/>
      <c r="U13" s="37"/>
      <c r="V13" s="37"/>
    </row>
    <row r="14" spans="1:22" ht="15.75">
      <c r="A14" s="39" t="s">
        <v>23</v>
      </c>
      <c r="B14" s="48" t="s">
        <v>60</v>
      </c>
      <c r="C14" s="37"/>
      <c r="D14" s="37"/>
      <c r="E14" s="37"/>
      <c r="F14" s="37"/>
      <c r="G14" s="37"/>
      <c r="H14" s="37"/>
      <c r="I14" s="37"/>
      <c r="J14" s="37"/>
      <c r="K14" s="37"/>
      <c r="L14" s="49"/>
      <c r="M14" s="49"/>
      <c r="N14" s="50"/>
      <c r="O14" s="37"/>
      <c r="P14" s="37"/>
      <c r="Q14" s="37"/>
      <c r="R14" s="37"/>
      <c r="S14" s="37"/>
      <c r="T14" s="37"/>
      <c r="U14" s="37"/>
      <c r="V14" s="37"/>
    </row>
    <row r="15" spans="1:22" ht="15.75">
      <c r="A15" s="39" t="s">
        <v>24</v>
      </c>
      <c r="B15" s="48" t="s">
        <v>58</v>
      </c>
      <c r="C15" s="37"/>
      <c r="D15" s="37"/>
      <c r="E15" s="37"/>
      <c r="F15" s="37"/>
      <c r="G15" s="37"/>
      <c r="H15" s="37"/>
      <c r="I15" s="37"/>
      <c r="J15" s="37"/>
      <c r="K15" s="37"/>
      <c r="L15" s="49"/>
      <c r="M15" s="49"/>
      <c r="N15" s="50"/>
      <c r="O15" s="37"/>
      <c r="P15" s="37"/>
      <c r="Q15" s="37"/>
      <c r="R15" s="37"/>
      <c r="S15" s="37"/>
      <c r="T15" s="37"/>
      <c r="U15" s="37"/>
      <c r="V15" s="37"/>
    </row>
    <row r="16" spans="1:22" ht="15.75">
      <c r="A16" s="36" t="s">
        <v>1</v>
      </c>
      <c r="B16" s="46" t="s">
        <v>95</v>
      </c>
      <c r="C16" s="37"/>
      <c r="D16" s="37"/>
      <c r="E16" s="37"/>
      <c r="F16" s="37"/>
      <c r="G16" s="37"/>
      <c r="H16" s="37"/>
      <c r="I16" s="37"/>
      <c r="J16" s="37"/>
      <c r="K16" s="37"/>
      <c r="L16" s="37"/>
      <c r="M16" s="37"/>
      <c r="N16" s="37"/>
      <c r="O16" s="37"/>
      <c r="P16" s="37"/>
      <c r="Q16" s="47"/>
      <c r="R16" s="47"/>
      <c r="S16" s="47"/>
      <c r="T16" s="47"/>
      <c r="U16" s="37"/>
      <c r="V16" s="37"/>
    </row>
    <row r="17" spans="1:22" ht="16.5" customHeight="1">
      <c r="A17" s="39" t="s">
        <v>13</v>
      </c>
      <c r="B17" s="48" t="s">
        <v>54</v>
      </c>
      <c r="C17" s="37"/>
      <c r="D17" s="37"/>
      <c r="E17" s="37"/>
      <c r="F17" s="37"/>
      <c r="G17" s="37"/>
      <c r="H17" s="37"/>
      <c r="I17" s="37"/>
      <c r="J17" s="37"/>
      <c r="K17" s="37"/>
      <c r="L17" s="37"/>
      <c r="M17" s="37"/>
      <c r="N17" s="37"/>
      <c r="O17" s="37"/>
      <c r="P17" s="37"/>
      <c r="Q17" s="37"/>
      <c r="R17" s="37"/>
      <c r="S17" s="37"/>
      <c r="T17" s="37"/>
      <c r="U17" s="37"/>
      <c r="V17" s="37"/>
    </row>
    <row r="18" spans="1:22" ht="16.5" customHeight="1">
      <c r="A18" s="39" t="s">
        <v>14</v>
      </c>
      <c r="B18" s="48" t="s">
        <v>55</v>
      </c>
      <c r="C18" s="37"/>
      <c r="D18" s="37"/>
      <c r="E18" s="37"/>
      <c r="F18" s="37"/>
      <c r="G18" s="37"/>
      <c r="H18" s="37"/>
      <c r="I18" s="37"/>
      <c r="J18" s="37"/>
      <c r="K18" s="37"/>
      <c r="L18" s="37"/>
      <c r="M18" s="37"/>
      <c r="N18" s="37"/>
      <c r="O18" s="37"/>
      <c r="P18" s="37"/>
      <c r="Q18" s="37"/>
      <c r="R18" s="37"/>
      <c r="S18" s="37"/>
      <c r="T18" s="37"/>
      <c r="U18" s="37"/>
      <c r="V18" s="37"/>
    </row>
    <row r="19" spans="1:22" ht="16.5" customHeight="1">
      <c r="A19" s="39" t="s">
        <v>19</v>
      </c>
      <c r="B19" s="48" t="s">
        <v>56</v>
      </c>
      <c r="C19" s="37"/>
      <c r="D19" s="37"/>
      <c r="E19" s="37"/>
      <c r="F19" s="37"/>
      <c r="G19" s="37"/>
      <c r="H19" s="37"/>
      <c r="I19" s="37"/>
      <c r="J19" s="37"/>
      <c r="K19" s="37"/>
      <c r="L19" s="37"/>
      <c r="M19" s="37"/>
      <c r="N19" s="37"/>
      <c r="O19" s="37"/>
      <c r="P19" s="37"/>
      <c r="Q19" s="37"/>
      <c r="R19" s="37"/>
      <c r="S19" s="37"/>
      <c r="T19" s="37"/>
      <c r="U19" s="37"/>
      <c r="V19" s="37"/>
    </row>
    <row r="20" spans="1:22" ht="16.5" customHeight="1">
      <c r="A20" s="39" t="s">
        <v>22</v>
      </c>
      <c r="B20" s="48" t="s">
        <v>57</v>
      </c>
      <c r="C20" s="37"/>
      <c r="D20" s="37"/>
      <c r="E20" s="37"/>
      <c r="F20" s="37"/>
      <c r="G20" s="37"/>
      <c r="H20" s="37"/>
      <c r="I20" s="37"/>
      <c r="J20" s="37"/>
      <c r="K20" s="37"/>
      <c r="L20" s="37"/>
      <c r="M20" s="37"/>
      <c r="N20" s="37"/>
      <c r="O20" s="37"/>
      <c r="P20" s="37"/>
      <c r="Q20" s="37"/>
      <c r="R20" s="37"/>
      <c r="S20" s="37"/>
      <c r="T20" s="37"/>
      <c r="U20" s="37"/>
      <c r="V20" s="37"/>
    </row>
    <row r="21" spans="1:22" ht="16.5" customHeight="1">
      <c r="A21" s="39" t="s">
        <v>23</v>
      </c>
      <c r="B21" s="48" t="s">
        <v>60</v>
      </c>
      <c r="C21" s="37"/>
      <c r="D21" s="37"/>
      <c r="E21" s="37"/>
      <c r="F21" s="37"/>
      <c r="G21" s="37"/>
      <c r="H21" s="37"/>
      <c r="I21" s="37"/>
      <c r="J21" s="37"/>
      <c r="K21" s="37"/>
      <c r="L21" s="37"/>
      <c r="M21" s="37"/>
      <c r="N21" s="37"/>
      <c r="O21" s="37"/>
      <c r="P21" s="37"/>
      <c r="Q21" s="37"/>
      <c r="R21" s="37"/>
      <c r="S21" s="37"/>
      <c r="T21" s="37"/>
      <c r="U21" s="37"/>
      <c r="V21" s="37"/>
    </row>
    <row r="22" spans="1:22" ht="16.5" customHeight="1">
      <c r="A22" s="39" t="s">
        <v>24</v>
      </c>
      <c r="B22" s="48" t="s">
        <v>58</v>
      </c>
      <c r="C22" s="37"/>
      <c r="D22" s="37"/>
      <c r="E22" s="37"/>
      <c r="F22" s="37"/>
      <c r="G22" s="37"/>
      <c r="H22" s="37"/>
      <c r="I22" s="37"/>
      <c r="J22" s="37"/>
      <c r="K22" s="37"/>
      <c r="L22" s="37"/>
      <c r="M22" s="37"/>
      <c r="N22" s="37"/>
      <c r="O22" s="37"/>
      <c r="P22" s="37"/>
      <c r="Q22" s="37"/>
      <c r="R22" s="37"/>
      <c r="S22" s="37"/>
      <c r="T22" s="37"/>
      <c r="U22" s="37"/>
      <c r="V22" s="37"/>
    </row>
    <row r="23" spans="1:23" s="5" customFormat="1" ht="45.75" customHeight="1">
      <c r="A23" s="652" t="s">
        <v>119</v>
      </c>
      <c r="B23" s="652"/>
      <c r="C23" s="652"/>
      <c r="D23" s="652"/>
      <c r="E23" s="652"/>
      <c r="F23" s="652"/>
      <c r="G23" s="652"/>
      <c r="H23" s="652"/>
      <c r="I23" s="652"/>
      <c r="J23" s="652"/>
      <c r="K23" s="7"/>
      <c r="L23" s="7"/>
      <c r="M23" s="7"/>
      <c r="O23" s="654" t="s">
        <v>127</v>
      </c>
      <c r="P23" s="654"/>
      <c r="Q23" s="654"/>
      <c r="R23" s="654"/>
      <c r="S23" s="654"/>
      <c r="T23" s="654"/>
      <c r="U23" s="654"/>
      <c r="V23" s="654"/>
      <c r="W23" s="5" t="s">
        <v>2</v>
      </c>
    </row>
    <row r="24" spans="1:22" ht="15.75">
      <c r="A24" s="653"/>
      <c r="B24" s="653"/>
      <c r="C24" s="653"/>
      <c r="D24" s="653"/>
      <c r="E24" s="653"/>
      <c r="F24" s="653"/>
      <c r="G24" s="653"/>
      <c r="H24" s="653"/>
      <c r="I24" s="653"/>
      <c r="J24" s="653"/>
      <c r="O24" s="655"/>
      <c r="P24" s="655"/>
      <c r="Q24" s="655"/>
      <c r="R24" s="655"/>
      <c r="S24" s="655"/>
      <c r="T24" s="655"/>
      <c r="U24" s="655"/>
      <c r="V24" s="655"/>
    </row>
  </sheetData>
  <sheetProtection/>
  <mergeCells count="29">
    <mergeCell ref="E3:F3"/>
    <mergeCell ref="E4:E7"/>
    <mergeCell ref="F4:F7"/>
    <mergeCell ref="R4:R7"/>
    <mergeCell ref="K6:K7"/>
    <mergeCell ref="I4:I7"/>
    <mergeCell ref="L6:N6"/>
    <mergeCell ref="O6:O7"/>
    <mergeCell ref="Q6:Q7"/>
    <mergeCell ref="A1:E1"/>
    <mergeCell ref="F1:O1"/>
    <mergeCell ref="Q1:V1"/>
    <mergeCell ref="J4:Q4"/>
    <mergeCell ref="I3:T3"/>
    <mergeCell ref="C3:C7"/>
    <mergeCell ref="S4:S7"/>
    <mergeCell ref="T4:T7"/>
    <mergeCell ref="D3:D7"/>
    <mergeCell ref="A3:B8"/>
    <mergeCell ref="A23:J24"/>
    <mergeCell ref="O23:V24"/>
    <mergeCell ref="R2:V2"/>
    <mergeCell ref="V3:V7"/>
    <mergeCell ref="J5:J7"/>
    <mergeCell ref="G3:G7"/>
    <mergeCell ref="H3:H7"/>
    <mergeCell ref="P6:P7"/>
    <mergeCell ref="U3:U7"/>
    <mergeCell ref="K5:Q5"/>
  </mergeCells>
  <printOptions/>
  <pageMargins left="0.4330708661417323" right="0.1968503937007874" top="0.1968503937007874" bottom="0" header="0.1968503937007874" footer="0.1968503937007874"/>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U121"/>
  <sheetViews>
    <sheetView view="pageBreakPreview" zoomScale="90" zoomScaleSheetLayoutView="90" zoomScalePageLayoutView="0" workbookViewId="0" topLeftCell="A37">
      <selection activeCell="J119" sqref="J119"/>
    </sheetView>
  </sheetViews>
  <sheetFormatPr defaultColWidth="9.00390625" defaultRowHeight="15.75"/>
  <cols>
    <col min="1" max="1" width="4.125" style="6" customWidth="1"/>
    <col min="2" max="2" width="13.125" style="6" customWidth="1"/>
    <col min="3" max="3" width="7.625" style="6" customWidth="1"/>
    <col min="4" max="4" width="7.75390625" style="6" customWidth="1"/>
    <col min="5" max="5" width="8.50390625" style="6" customWidth="1"/>
    <col min="6" max="6" width="6.75390625" style="6" customWidth="1"/>
    <col min="7" max="7" width="6.50390625" style="6" customWidth="1"/>
    <col min="8" max="8" width="5.375" style="6" customWidth="1"/>
    <col min="9" max="9" width="9.375" style="6" customWidth="1"/>
    <col min="10" max="10" width="7.75390625" style="6" customWidth="1"/>
    <col min="11" max="11" width="6.625" style="6" customWidth="1"/>
    <col min="12" max="13" width="7.125" style="6" customWidth="1"/>
    <col min="14" max="14" width="7.375" style="23" customWidth="1"/>
    <col min="15" max="15" width="6.50390625" style="23" customWidth="1"/>
    <col min="16" max="16" width="5.75390625" style="23" customWidth="1"/>
    <col min="17" max="18" width="7.00390625" style="23" customWidth="1"/>
    <col min="19" max="19" width="5.75390625" style="23" customWidth="1"/>
    <col min="20" max="20" width="7.25390625" style="23" customWidth="1"/>
    <col min="21" max="21" width="9.25390625" style="23" customWidth="1"/>
    <col min="22" max="16384" width="9.00390625" style="6" customWidth="1"/>
  </cols>
  <sheetData>
    <row r="1" spans="1:21" ht="65.25" customHeight="1">
      <c r="A1" s="601" t="s">
        <v>323</v>
      </c>
      <c r="B1" s="601"/>
      <c r="C1" s="601"/>
      <c r="D1" s="601"/>
      <c r="E1" s="558" t="s">
        <v>456</v>
      </c>
      <c r="F1" s="558"/>
      <c r="G1" s="558"/>
      <c r="H1" s="558"/>
      <c r="I1" s="558"/>
      <c r="J1" s="558"/>
      <c r="K1" s="558"/>
      <c r="L1" s="558"/>
      <c r="M1" s="558"/>
      <c r="N1" s="558"/>
      <c r="O1" s="558"/>
      <c r="P1" s="606" t="str">
        <f>TT!C2</f>
        <v>Đơn vị  báo cáo: 
Cục THADS tỉnh Đồng Tháp
Đơn vị nhận báo cáo:
Tổng Cục THADS</v>
      </c>
      <c r="Q1" s="606"/>
      <c r="R1" s="606"/>
      <c r="S1" s="606"/>
      <c r="T1" s="606"/>
      <c r="U1" s="606"/>
    </row>
    <row r="2" spans="1:21" ht="17.25" customHeight="1">
      <c r="A2" s="22"/>
      <c r="B2" s="24"/>
      <c r="C2" s="24"/>
      <c r="D2" s="24"/>
      <c r="I2" s="205"/>
      <c r="J2" s="206">
        <f>COUNTBLANK(E9:U116)</f>
        <v>232</v>
      </c>
      <c r="K2" s="207">
        <f>COUNTA(E9:U116)</f>
        <v>1614</v>
      </c>
      <c r="L2" s="207">
        <f>J2+K2</f>
        <v>1846</v>
      </c>
      <c r="M2" s="207"/>
      <c r="P2" s="602" t="s">
        <v>164</v>
      </c>
      <c r="Q2" s="602"/>
      <c r="R2" s="602"/>
      <c r="S2" s="602"/>
      <c r="T2" s="602"/>
      <c r="U2" s="602"/>
    </row>
    <row r="3" spans="1:21" s="208" customFormat="1" ht="15.75" customHeight="1">
      <c r="A3" s="694" t="s">
        <v>136</v>
      </c>
      <c r="B3" s="694" t="s">
        <v>157</v>
      </c>
      <c r="C3" s="700" t="s">
        <v>163</v>
      </c>
      <c r="D3" s="600" t="s">
        <v>134</v>
      </c>
      <c r="E3" s="600" t="s">
        <v>4</v>
      </c>
      <c r="F3" s="600"/>
      <c r="G3" s="693" t="s">
        <v>36</v>
      </c>
      <c r="H3" s="693" t="s">
        <v>165</v>
      </c>
      <c r="I3" s="693" t="s">
        <v>37</v>
      </c>
      <c r="J3" s="611" t="s">
        <v>4</v>
      </c>
      <c r="K3" s="612"/>
      <c r="L3" s="612"/>
      <c r="M3" s="612"/>
      <c r="N3" s="612"/>
      <c r="O3" s="612"/>
      <c r="P3" s="612"/>
      <c r="Q3" s="612"/>
      <c r="R3" s="612"/>
      <c r="S3" s="612"/>
      <c r="T3" s="697" t="s">
        <v>103</v>
      </c>
      <c r="U3" s="598" t="s">
        <v>160</v>
      </c>
    </row>
    <row r="4" spans="1:21" s="209" customFormat="1" ht="15.75" customHeight="1">
      <c r="A4" s="695"/>
      <c r="B4" s="695"/>
      <c r="C4" s="700"/>
      <c r="D4" s="600"/>
      <c r="E4" s="600" t="s">
        <v>137</v>
      </c>
      <c r="F4" s="600" t="s">
        <v>62</v>
      </c>
      <c r="G4" s="693"/>
      <c r="H4" s="693"/>
      <c r="I4" s="693"/>
      <c r="J4" s="693" t="s">
        <v>61</v>
      </c>
      <c r="K4" s="600" t="s">
        <v>4</v>
      </c>
      <c r="L4" s="600"/>
      <c r="M4" s="600"/>
      <c r="N4" s="600"/>
      <c r="O4" s="600"/>
      <c r="P4" s="600"/>
      <c r="Q4" s="693" t="s">
        <v>139</v>
      </c>
      <c r="R4" s="693" t="s">
        <v>148</v>
      </c>
      <c r="S4" s="692" t="s">
        <v>81</v>
      </c>
      <c r="T4" s="698"/>
      <c r="U4" s="599"/>
    </row>
    <row r="5" spans="1:21" s="208" customFormat="1" ht="15.75" customHeight="1">
      <c r="A5" s="695"/>
      <c r="B5" s="695"/>
      <c r="C5" s="700"/>
      <c r="D5" s="600"/>
      <c r="E5" s="600"/>
      <c r="F5" s="600"/>
      <c r="G5" s="693"/>
      <c r="H5" s="693"/>
      <c r="I5" s="693"/>
      <c r="J5" s="693"/>
      <c r="K5" s="693" t="s">
        <v>96</v>
      </c>
      <c r="L5" s="600" t="s">
        <v>4</v>
      </c>
      <c r="M5" s="600"/>
      <c r="N5" s="693" t="s">
        <v>42</v>
      </c>
      <c r="O5" s="693" t="s">
        <v>147</v>
      </c>
      <c r="P5" s="693" t="s">
        <v>46</v>
      </c>
      <c r="Q5" s="693"/>
      <c r="R5" s="693"/>
      <c r="S5" s="692"/>
      <c r="T5" s="698"/>
      <c r="U5" s="599"/>
    </row>
    <row r="6" spans="1:21" s="208" customFormat="1" ht="15.75" customHeight="1">
      <c r="A6" s="695"/>
      <c r="B6" s="695"/>
      <c r="C6" s="700"/>
      <c r="D6" s="600"/>
      <c r="E6" s="600"/>
      <c r="F6" s="600"/>
      <c r="G6" s="693"/>
      <c r="H6" s="693"/>
      <c r="I6" s="693"/>
      <c r="J6" s="693"/>
      <c r="K6" s="693"/>
      <c r="L6" s="600"/>
      <c r="M6" s="600"/>
      <c r="N6" s="693"/>
      <c r="O6" s="693"/>
      <c r="P6" s="693"/>
      <c r="Q6" s="693"/>
      <c r="R6" s="693"/>
      <c r="S6" s="692"/>
      <c r="T6" s="698"/>
      <c r="U6" s="599"/>
    </row>
    <row r="7" spans="1:21" s="208" customFormat="1" ht="44.25" customHeight="1">
      <c r="A7" s="696"/>
      <c r="B7" s="696"/>
      <c r="C7" s="700"/>
      <c r="D7" s="600"/>
      <c r="E7" s="600"/>
      <c r="F7" s="600"/>
      <c r="G7" s="693"/>
      <c r="H7" s="693"/>
      <c r="I7" s="693"/>
      <c r="J7" s="693"/>
      <c r="K7" s="693"/>
      <c r="L7" s="189" t="s">
        <v>39</v>
      </c>
      <c r="M7" s="189" t="s">
        <v>138</v>
      </c>
      <c r="N7" s="693"/>
      <c r="O7" s="693"/>
      <c r="P7" s="693"/>
      <c r="Q7" s="693"/>
      <c r="R7" s="693"/>
      <c r="S7" s="692"/>
      <c r="T7" s="699"/>
      <c r="U7" s="599"/>
    </row>
    <row r="8" spans="1:21" ht="14.25" customHeight="1">
      <c r="A8" s="690" t="s">
        <v>3</v>
      </c>
      <c r="B8" s="691"/>
      <c r="C8" s="210" t="s">
        <v>13</v>
      </c>
      <c r="D8" s="210" t="s">
        <v>14</v>
      </c>
      <c r="E8" s="210" t="s">
        <v>19</v>
      </c>
      <c r="F8" s="210" t="s">
        <v>22</v>
      </c>
      <c r="G8" s="210" t="s">
        <v>23</v>
      </c>
      <c r="H8" s="210" t="s">
        <v>24</v>
      </c>
      <c r="I8" s="210" t="s">
        <v>25</v>
      </c>
      <c r="J8" s="210" t="s">
        <v>26</v>
      </c>
      <c r="K8" s="210" t="s">
        <v>27</v>
      </c>
      <c r="L8" s="210" t="s">
        <v>29</v>
      </c>
      <c r="M8" s="210" t="s">
        <v>30</v>
      </c>
      <c r="N8" s="210" t="s">
        <v>104</v>
      </c>
      <c r="O8" s="210" t="s">
        <v>101</v>
      </c>
      <c r="P8" s="210" t="s">
        <v>105</v>
      </c>
      <c r="Q8" s="210" t="s">
        <v>106</v>
      </c>
      <c r="R8" s="210" t="s">
        <v>107</v>
      </c>
      <c r="S8" s="210" t="s">
        <v>118</v>
      </c>
      <c r="T8" s="210" t="s">
        <v>131</v>
      </c>
      <c r="U8" s="210" t="s">
        <v>133</v>
      </c>
    </row>
    <row r="9" spans="1:21" s="132" customFormat="1" ht="16.5" customHeight="1">
      <c r="A9" s="600" t="s">
        <v>10</v>
      </c>
      <c r="B9" s="600"/>
      <c r="C9" s="417">
        <v>4223</v>
      </c>
      <c r="D9" s="417">
        <v>12509</v>
      </c>
      <c r="E9" s="417">
        <v>7186</v>
      </c>
      <c r="F9" s="417">
        <v>5323</v>
      </c>
      <c r="G9" s="417">
        <v>51</v>
      </c>
      <c r="H9" s="417">
        <v>0</v>
      </c>
      <c r="I9" s="417">
        <v>12458</v>
      </c>
      <c r="J9" s="417">
        <v>8160</v>
      </c>
      <c r="K9" s="417">
        <v>3426</v>
      </c>
      <c r="L9" s="417">
        <v>3334</v>
      </c>
      <c r="M9" s="417">
        <v>92</v>
      </c>
      <c r="N9" s="417">
        <v>4718</v>
      </c>
      <c r="O9" s="417">
        <v>15</v>
      </c>
      <c r="P9" s="417">
        <v>1</v>
      </c>
      <c r="Q9" s="417">
        <v>4130</v>
      </c>
      <c r="R9" s="417">
        <v>158</v>
      </c>
      <c r="S9" s="417">
        <v>10</v>
      </c>
      <c r="T9" s="417">
        <v>9032</v>
      </c>
      <c r="U9" s="418">
        <f>IF(J9&lt;&gt;0,K9/J9,"")</f>
        <v>0.4198529411764706</v>
      </c>
    </row>
    <row r="10" spans="1:21" s="132" customFormat="1" ht="13.5" customHeight="1">
      <c r="A10" s="492" t="s">
        <v>3</v>
      </c>
      <c r="B10" s="493" t="s">
        <v>233</v>
      </c>
      <c r="C10" s="417">
        <v>90</v>
      </c>
      <c r="D10" s="417">
        <v>260</v>
      </c>
      <c r="E10" s="417">
        <v>118</v>
      </c>
      <c r="F10" s="417">
        <v>142</v>
      </c>
      <c r="G10" s="417">
        <v>7</v>
      </c>
      <c r="H10" s="417">
        <v>0</v>
      </c>
      <c r="I10" s="417">
        <v>253</v>
      </c>
      <c r="J10" s="417">
        <v>172</v>
      </c>
      <c r="K10" s="417">
        <v>64</v>
      </c>
      <c r="L10" s="417">
        <v>62</v>
      </c>
      <c r="M10" s="417">
        <v>2</v>
      </c>
      <c r="N10" s="417">
        <v>108</v>
      </c>
      <c r="O10" s="417">
        <v>0</v>
      </c>
      <c r="P10" s="417">
        <v>0</v>
      </c>
      <c r="Q10" s="417">
        <v>76</v>
      </c>
      <c r="R10" s="417">
        <v>5</v>
      </c>
      <c r="S10" s="417">
        <v>0</v>
      </c>
      <c r="T10" s="417">
        <v>189</v>
      </c>
      <c r="U10" s="418">
        <f>IF(J10&lt;&gt;0,K10/J10,"")</f>
        <v>0.37209302325581395</v>
      </c>
    </row>
    <row r="11" spans="1:21" s="132" customFormat="1" ht="13.5" customHeight="1">
      <c r="A11" s="191" t="s">
        <v>13</v>
      </c>
      <c r="B11" s="192" t="s">
        <v>459</v>
      </c>
      <c r="C11" s="494">
        <v>1</v>
      </c>
      <c r="D11" s="417">
        <v>1</v>
      </c>
      <c r="E11" s="422">
        <v>0</v>
      </c>
      <c r="F11" s="193">
        <v>1</v>
      </c>
      <c r="G11" s="193">
        <v>0</v>
      </c>
      <c r="H11" s="193"/>
      <c r="I11" s="417">
        <v>1</v>
      </c>
      <c r="J11" s="417">
        <v>1</v>
      </c>
      <c r="K11" s="417">
        <v>0</v>
      </c>
      <c r="L11" s="193">
        <v>0</v>
      </c>
      <c r="M11" s="193">
        <v>0</v>
      </c>
      <c r="N11" s="193">
        <v>1</v>
      </c>
      <c r="O11" s="193">
        <v>0</v>
      </c>
      <c r="P11" s="193">
        <v>0</v>
      </c>
      <c r="Q11" s="193">
        <v>0</v>
      </c>
      <c r="R11" s="193">
        <v>0</v>
      </c>
      <c r="S11" s="193">
        <v>0</v>
      </c>
      <c r="T11" s="417">
        <v>1</v>
      </c>
      <c r="U11" s="418">
        <f aca="true" t="shared" si="0" ref="U11:U22">IF(J11&lt;&gt;0,K11/J11,"")</f>
        <v>0</v>
      </c>
    </row>
    <row r="12" spans="1:21" s="132" customFormat="1" ht="13.5" customHeight="1">
      <c r="A12" s="191" t="s">
        <v>14</v>
      </c>
      <c r="B12" s="192" t="s">
        <v>366</v>
      </c>
      <c r="C12" s="494">
        <v>29</v>
      </c>
      <c r="D12" s="417">
        <v>84</v>
      </c>
      <c r="E12" s="422">
        <v>41</v>
      </c>
      <c r="F12" s="193">
        <v>43</v>
      </c>
      <c r="G12" s="193">
        <v>4</v>
      </c>
      <c r="H12" s="193"/>
      <c r="I12" s="417">
        <v>80</v>
      </c>
      <c r="J12" s="417">
        <v>48</v>
      </c>
      <c r="K12" s="417">
        <v>24</v>
      </c>
      <c r="L12" s="193">
        <v>23</v>
      </c>
      <c r="M12" s="193">
        <v>1</v>
      </c>
      <c r="N12" s="193">
        <v>24</v>
      </c>
      <c r="O12" s="193">
        <v>0</v>
      </c>
      <c r="P12" s="193">
        <v>0</v>
      </c>
      <c r="Q12" s="193">
        <v>32</v>
      </c>
      <c r="R12" s="193">
        <v>0</v>
      </c>
      <c r="S12" s="193">
        <v>0</v>
      </c>
      <c r="T12" s="417">
        <v>56</v>
      </c>
      <c r="U12" s="418">
        <f t="shared" si="0"/>
        <v>0.5</v>
      </c>
    </row>
    <row r="13" spans="1:21" s="132" customFormat="1" ht="13.5" customHeight="1">
      <c r="A13" s="191" t="s">
        <v>19</v>
      </c>
      <c r="B13" s="192" t="s">
        <v>362</v>
      </c>
      <c r="C13" s="494">
        <v>46</v>
      </c>
      <c r="D13" s="417">
        <v>113</v>
      </c>
      <c r="E13" s="422">
        <v>49</v>
      </c>
      <c r="F13" s="193">
        <v>64</v>
      </c>
      <c r="G13" s="193">
        <v>0</v>
      </c>
      <c r="H13" s="193"/>
      <c r="I13" s="417">
        <v>113</v>
      </c>
      <c r="J13" s="417">
        <v>78</v>
      </c>
      <c r="K13" s="417">
        <v>25</v>
      </c>
      <c r="L13" s="193">
        <v>25</v>
      </c>
      <c r="M13" s="193">
        <v>0</v>
      </c>
      <c r="N13" s="193">
        <v>53</v>
      </c>
      <c r="O13" s="193">
        <v>0</v>
      </c>
      <c r="P13" s="193">
        <v>0</v>
      </c>
      <c r="Q13" s="193">
        <v>32</v>
      </c>
      <c r="R13" s="495">
        <v>3</v>
      </c>
      <c r="S13" s="193">
        <v>0</v>
      </c>
      <c r="T13" s="417">
        <v>88</v>
      </c>
      <c r="U13" s="418">
        <f t="shared" si="0"/>
        <v>0.32051282051282054</v>
      </c>
    </row>
    <row r="14" spans="1:21" s="132" customFormat="1" ht="13.5" customHeight="1">
      <c r="A14" s="191" t="s">
        <v>22</v>
      </c>
      <c r="B14" s="192" t="s">
        <v>367</v>
      </c>
      <c r="C14" s="494">
        <v>10</v>
      </c>
      <c r="D14" s="417">
        <v>36</v>
      </c>
      <c r="E14" s="422">
        <v>14</v>
      </c>
      <c r="F14" s="193">
        <v>22</v>
      </c>
      <c r="G14" s="193">
        <v>3</v>
      </c>
      <c r="H14" s="193"/>
      <c r="I14" s="417">
        <v>33</v>
      </c>
      <c r="J14" s="417">
        <v>30</v>
      </c>
      <c r="K14" s="417">
        <v>8</v>
      </c>
      <c r="L14" s="193">
        <v>8</v>
      </c>
      <c r="M14" s="193">
        <v>0</v>
      </c>
      <c r="N14" s="193">
        <v>22</v>
      </c>
      <c r="O14" s="193">
        <v>0</v>
      </c>
      <c r="P14" s="193">
        <v>0</v>
      </c>
      <c r="Q14" s="193">
        <v>3</v>
      </c>
      <c r="R14" s="193">
        <v>0</v>
      </c>
      <c r="S14" s="193">
        <v>0</v>
      </c>
      <c r="T14" s="417">
        <v>25</v>
      </c>
      <c r="U14" s="418">
        <f t="shared" si="0"/>
        <v>0.26666666666666666</v>
      </c>
    </row>
    <row r="15" spans="1:21" s="132" customFormat="1" ht="13.5" customHeight="1">
      <c r="A15" s="191" t="s">
        <v>23</v>
      </c>
      <c r="B15" s="192" t="s">
        <v>357</v>
      </c>
      <c r="C15" s="494">
        <v>0</v>
      </c>
      <c r="D15" s="417">
        <v>0</v>
      </c>
      <c r="E15" s="422">
        <v>0</v>
      </c>
      <c r="F15" s="193">
        <v>0</v>
      </c>
      <c r="G15" s="193">
        <v>0</v>
      </c>
      <c r="H15" s="193"/>
      <c r="I15" s="417">
        <v>0</v>
      </c>
      <c r="J15" s="417">
        <v>0</v>
      </c>
      <c r="K15" s="417">
        <v>0</v>
      </c>
      <c r="L15" s="193">
        <v>0</v>
      </c>
      <c r="M15" s="193">
        <v>0</v>
      </c>
      <c r="N15" s="193">
        <v>0</v>
      </c>
      <c r="O15" s="193">
        <v>0</v>
      </c>
      <c r="P15" s="193">
        <v>0</v>
      </c>
      <c r="Q15" s="193">
        <v>0</v>
      </c>
      <c r="R15" s="193">
        <v>0</v>
      </c>
      <c r="S15" s="193">
        <v>0</v>
      </c>
      <c r="T15" s="417">
        <v>0</v>
      </c>
      <c r="U15" s="418">
        <f t="shared" si="0"/>
      </c>
    </row>
    <row r="16" spans="1:21" s="132" customFormat="1" ht="13.5" customHeight="1">
      <c r="A16" s="191" t="s">
        <v>24</v>
      </c>
      <c r="B16" s="192" t="s">
        <v>364</v>
      </c>
      <c r="C16" s="494">
        <v>4</v>
      </c>
      <c r="D16" s="417">
        <v>14</v>
      </c>
      <c r="E16" s="422">
        <v>2</v>
      </c>
      <c r="F16" s="193">
        <v>12</v>
      </c>
      <c r="G16" s="193">
        <v>0</v>
      </c>
      <c r="H16" s="193"/>
      <c r="I16" s="417">
        <v>14</v>
      </c>
      <c r="J16" s="417">
        <v>14</v>
      </c>
      <c r="K16" s="417">
        <v>6</v>
      </c>
      <c r="L16" s="193">
        <v>6</v>
      </c>
      <c r="M16" s="193">
        <v>0</v>
      </c>
      <c r="N16" s="193">
        <v>8</v>
      </c>
      <c r="O16" s="193">
        <v>0</v>
      </c>
      <c r="P16" s="193">
        <v>0</v>
      </c>
      <c r="Q16" s="193">
        <v>0</v>
      </c>
      <c r="R16" s="193">
        <v>0</v>
      </c>
      <c r="S16" s="193">
        <v>0</v>
      </c>
      <c r="T16" s="417">
        <v>8</v>
      </c>
      <c r="U16" s="418">
        <f t="shared" si="0"/>
        <v>0.42857142857142855</v>
      </c>
    </row>
    <row r="17" spans="1:21" s="132" customFormat="1" ht="13.5" customHeight="1">
      <c r="A17" s="191" t="s">
        <v>25</v>
      </c>
      <c r="B17" s="192" t="s">
        <v>363</v>
      </c>
      <c r="C17" s="494">
        <v>0</v>
      </c>
      <c r="D17" s="417">
        <v>7</v>
      </c>
      <c r="E17" s="422">
        <v>7</v>
      </c>
      <c r="F17" s="193">
        <v>0</v>
      </c>
      <c r="G17" s="193">
        <v>0</v>
      </c>
      <c r="H17" s="193"/>
      <c r="I17" s="417">
        <v>7</v>
      </c>
      <c r="J17" s="417">
        <v>1</v>
      </c>
      <c r="K17" s="417">
        <v>1</v>
      </c>
      <c r="L17" s="193">
        <v>0</v>
      </c>
      <c r="M17" s="193">
        <v>1</v>
      </c>
      <c r="N17" s="193">
        <v>0</v>
      </c>
      <c r="O17" s="193">
        <v>0</v>
      </c>
      <c r="P17" s="193">
        <v>0</v>
      </c>
      <c r="Q17" s="193">
        <v>6</v>
      </c>
      <c r="R17" s="193">
        <v>0</v>
      </c>
      <c r="S17" s="193">
        <v>0</v>
      </c>
      <c r="T17" s="417">
        <v>6</v>
      </c>
      <c r="U17" s="418">
        <f t="shared" si="0"/>
        <v>1</v>
      </c>
    </row>
    <row r="18" spans="1:21" s="132" customFormat="1" ht="13.5" customHeight="1">
      <c r="A18" s="191" t="s">
        <v>26</v>
      </c>
      <c r="B18" s="192" t="s">
        <v>361</v>
      </c>
      <c r="C18" s="494">
        <v>0</v>
      </c>
      <c r="D18" s="417">
        <v>5</v>
      </c>
      <c r="E18" s="422">
        <v>5</v>
      </c>
      <c r="F18" s="193">
        <v>0</v>
      </c>
      <c r="G18" s="193">
        <v>0</v>
      </c>
      <c r="H18" s="193"/>
      <c r="I18" s="417">
        <v>5</v>
      </c>
      <c r="J18" s="417">
        <v>0</v>
      </c>
      <c r="K18" s="417">
        <v>0</v>
      </c>
      <c r="L18" s="193">
        <v>0</v>
      </c>
      <c r="M18" s="193">
        <v>0</v>
      </c>
      <c r="N18" s="193">
        <v>0</v>
      </c>
      <c r="O18" s="193">
        <v>0</v>
      </c>
      <c r="P18" s="193">
        <v>0</v>
      </c>
      <c r="Q18" s="193">
        <v>3</v>
      </c>
      <c r="R18" s="193">
        <v>2</v>
      </c>
      <c r="S18" s="193">
        <v>0</v>
      </c>
      <c r="T18" s="417">
        <v>5</v>
      </c>
      <c r="U18" s="418">
        <f t="shared" si="0"/>
      </c>
    </row>
    <row r="19" spans="1:21" s="132" customFormat="1" ht="13.5" customHeight="1">
      <c r="A19" s="191" t="s">
        <v>27</v>
      </c>
      <c r="B19" s="192" t="s">
        <v>368</v>
      </c>
      <c r="C19" s="494">
        <v>0</v>
      </c>
      <c r="D19" s="417">
        <v>0</v>
      </c>
      <c r="E19" s="422">
        <v>0</v>
      </c>
      <c r="F19" s="193">
        <v>0</v>
      </c>
      <c r="G19" s="193">
        <v>0</v>
      </c>
      <c r="H19" s="193"/>
      <c r="I19" s="417">
        <v>0</v>
      </c>
      <c r="J19" s="417">
        <v>0</v>
      </c>
      <c r="K19" s="417">
        <v>0</v>
      </c>
      <c r="L19" s="193">
        <v>0</v>
      </c>
      <c r="M19" s="193">
        <v>0</v>
      </c>
      <c r="N19" s="193">
        <v>0</v>
      </c>
      <c r="O19" s="193">
        <v>0</v>
      </c>
      <c r="P19" s="193">
        <v>0</v>
      </c>
      <c r="Q19" s="193">
        <v>0</v>
      </c>
      <c r="R19" s="193">
        <v>0</v>
      </c>
      <c r="S19" s="193">
        <v>0</v>
      </c>
      <c r="T19" s="417">
        <v>0</v>
      </c>
      <c r="U19" s="418">
        <f t="shared" si="0"/>
      </c>
    </row>
    <row r="20" spans="1:21" s="132" customFormat="1" ht="13.5" customHeight="1">
      <c r="A20" s="191" t="s">
        <v>29</v>
      </c>
      <c r="B20" s="192" t="s">
        <v>360</v>
      </c>
      <c r="C20" s="494">
        <v>0</v>
      </c>
      <c r="D20" s="417">
        <v>0</v>
      </c>
      <c r="E20" s="422">
        <v>0</v>
      </c>
      <c r="F20" s="193">
        <v>0</v>
      </c>
      <c r="G20" s="193">
        <v>0</v>
      </c>
      <c r="H20" s="193"/>
      <c r="I20" s="417">
        <v>0</v>
      </c>
      <c r="J20" s="417">
        <v>0</v>
      </c>
      <c r="K20" s="417">
        <v>0</v>
      </c>
      <c r="L20" s="193">
        <v>0</v>
      </c>
      <c r="M20" s="193">
        <v>0</v>
      </c>
      <c r="N20" s="193">
        <v>0</v>
      </c>
      <c r="O20" s="193">
        <v>0</v>
      </c>
      <c r="P20" s="193">
        <v>0</v>
      </c>
      <c r="Q20" s="193">
        <v>0</v>
      </c>
      <c r="R20" s="193">
        <v>0</v>
      </c>
      <c r="S20" s="193">
        <v>0</v>
      </c>
      <c r="T20" s="417">
        <v>0</v>
      </c>
      <c r="U20" s="418">
        <f t="shared" si="0"/>
      </c>
    </row>
    <row r="21" spans="1:21" s="132" customFormat="1" ht="13.5" customHeight="1">
      <c r="A21" s="191" t="s">
        <v>30</v>
      </c>
      <c r="B21" s="192" t="s">
        <v>365</v>
      </c>
      <c r="C21" s="494">
        <v>0</v>
      </c>
      <c r="D21" s="417">
        <v>0</v>
      </c>
      <c r="E21" s="193">
        <v>0</v>
      </c>
      <c r="F21" s="193">
        <v>0</v>
      </c>
      <c r="G21" s="193">
        <v>0</v>
      </c>
      <c r="H21" s="193"/>
      <c r="I21" s="417">
        <v>0</v>
      </c>
      <c r="J21" s="417">
        <v>0</v>
      </c>
      <c r="K21" s="417">
        <v>0</v>
      </c>
      <c r="L21" s="193">
        <v>0</v>
      </c>
      <c r="M21" s="193">
        <v>0</v>
      </c>
      <c r="N21" s="193">
        <v>0</v>
      </c>
      <c r="O21" s="193">
        <v>0</v>
      </c>
      <c r="P21" s="194">
        <v>0</v>
      </c>
      <c r="Q21" s="194">
        <v>0</v>
      </c>
      <c r="R21" s="194">
        <v>0</v>
      </c>
      <c r="S21" s="194">
        <v>0</v>
      </c>
      <c r="T21" s="417">
        <v>0</v>
      </c>
      <c r="U21" s="418">
        <f t="shared" si="0"/>
      </c>
    </row>
    <row r="22" spans="1:21" s="334" customFormat="1" ht="13.5" customHeight="1">
      <c r="A22" s="496" t="s">
        <v>9</v>
      </c>
      <c r="B22" s="497" t="s">
        <v>11</v>
      </c>
      <c r="C22" s="498">
        <v>0</v>
      </c>
      <c r="D22" s="499">
        <v>0</v>
      </c>
      <c r="E22" s="499">
        <v>0</v>
      </c>
      <c r="F22" s="499">
        <v>0</v>
      </c>
      <c r="G22" s="499">
        <v>0</v>
      </c>
      <c r="H22" s="499">
        <v>0</v>
      </c>
      <c r="I22" s="499">
        <v>0</v>
      </c>
      <c r="J22" s="499">
        <v>0</v>
      </c>
      <c r="K22" s="499">
        <v>0</v>
      </c>
      <c r="L22" s="499">
        <v>0</v>
      </c>
      <c r="M22" s="499">
        <v>0</v>
      </c>
      <c r="N22" s="499">
        <v>0</v>
      </c>
      <c r="O22" s="499">
        <v>0</v>
      </c>
      <c r="P22" s="499">
        <v>0</v>
      </c>
      <c r="Q22" s="499">
        <v>0</v>
      </c>
      <c r="R22" s="499">
        <v>0</v>
      </c>
      <c r="S22" s="499">
        <v>0</v>
      </c>
      <c r="T22" s="499">
        <v>0</v>
      </c>
      <c r="U22" s="500">
        <f t="shared" si="0"/>
      </c>
    </row>
    <row r="23" spans="1:21" s="132" customFormat="1" ht="15.75">
      <c r="A23" s="501" t="s">
        <v>332</v>
      </c>
      <c r="B23" s="502" t="s">
        <v>333</v>
      </c>
      <c r="C23" s="417">
        <v>4133</v>
      </c>
      <c r="D23" s="417">
        <v>12249</v>
      </c>
      <c r="E23" s="417">
        <v>7068</v>
      </c>
      <c r="F23" s="417">
        <v>5181</v>
      </c>
      <c r="G23" s="417">
        <v>44</v>
      </c>
      <c r="H23" s="417">
        <v>0</v>
      </c>
      <c r="I23" s="417">
        <v>12205</v>
      </c>
      <c r="J23" s="417">
        <v>7988</v>
      </c>
      <c r="K23" s="417">
        <v>3362</v>
      </c>
      <c r="L23" s="417">
        <v>3272</v>
      </c>
      <c r="M23" s="417">
        <v>90</v>
      </c>
      <c r="N23" s="417">
        <v>4610</v>
      </c>
      <c r="O23" s="417">
        <v>15</v>
      </c>
      <c r="P23" s="417">
        <v>1</v>
      </c>
      <c r="Q23" s="417">
        <v>4054</v>
      </c>
      <c r="R23" s="417">
        <v>153</v>
      </c>
      <c r="S23" s="417">
        <v>10</v>
      </c>
      <c r="T23" s="417">
        <v>8843</v>
      </c>
      <c r="U23" s="418">
        <f aca="true" t="shared" si="1" ref="U23:U33">IF(J23&lt;&gt;0,K23/J23,"")</f>
        <v>0.42088132198297445</v>
      </c>
    </row>
    <row r="24" spans="1:21" s="132" customFormat="1" ht="17.25" customHeight="1">
      <c r="A24" s="501" t="s">
        <v>0</v>
      </c>
      <c r="B24" s="502" t="s">
        <v>334</v>
      </c>
      <c r="C24" s="417">
        <v>309</v>
      </c>
      <c r="D24" s="417">
        <v>600</v>
      </c>
      <c r="E24" s="417">
        <v>241</v>
      </c>
      <c r="F24" s="417">
        <v>359</v>
      </c>
      <c r="G24" s="417">
        <v>2</v>
      </c>
      <c r="H24" s="417">
        <v>0</v>
      </c>
      <c r="I24" s="417">
        <v>598</v>
      </c>
      <c r="J24" s="417">
        <v>526</v>
      </c>
      <c r="K24" s="417">
        <v>253</v>
      </c>
      <c r="L24" s="417">
        <v>250</v>
      </c>
      <c r="M24" s="417">
        <v>3</v>
      </c>
      <c r="N24" s="417">
        <v>269</v>
      </c>
      <c r="O24" s="417">
        <v>4</v>
      </c>
      <c r="P24" s="417">
        <v>0</v>
      </c>
      <c r="Q24" s="417">
        <v>71</v>
      </c>
      <c r="R24" s="417">
        <v>1</v>
      </c>
      <c r="S24" s="417">
        <v>0</v>
      </c>
      <c r="T24" s="417">
        <v>345</v>
      </c>
      <c r="U24" s="418">
        <f t="shared" si="1"/>
        <v>0.48098859315589354</v>
      </c>
    </row>
    <row r="25" spans="1:21" s="132" customFormat="1" ht="13.5" customHeight="1">
      <c r="A25" s="191" t="s">
        <v>13</v>
      </c>
      <c r="B25" s="192" t="s">
        <v>382</v>
      </c>
      <c r="C25" s="193">
        <v>31</v>
      </c>
      <c r="D25" s="417">
        <v>34</v>
      </c>
      <c r="E25" s="193">
        <v>1</v>
      </c>
      <c r="F25" s="193">
        <v>33</v>
      </c>
      <c r="G25" s="193">
        <v>0</v>
      </c>
      <c r="H25" s="193"/>
      <c r="I25" s="417">
        <v>34</v>
      </c>
      <c r="J25" s="417">
        <v>34</v>
      </c>
      <c r="K25" s="417">
        <v>29</v>
      </c>
      <c r="L25" s="193">
        <v>29</v>
      </c>
      <c r="M25" s="193">
        <v>0</v>
      </c>
      <c r="N25" s="193">
        <v>5</v>
      </c>
      <c r="O25" s="193">
        <v>0</v>
      </c>
      <c r="P25" s="194">
        <v>0</v>
      </c>
      <c r="Q25" s="194">
        <v>0</v>
      </c>
      <c r="R25" s="194">
        <v>0</v>
      </c>
      <c r="S25" s="194">
        <v>0</v>
      </c>
      <c r="T25" s="417">
        <v>5</v>
      </c>
      <c r="U25" s="418">
        <f t="shared" si="1"/>
        <v>0.8529411764705882</v>
      </c>
    </row>
    <row r="26" spans="1:21" s="132" customFormat="1" ht="13.5" customHeight="1">
      <c r="A26" s="191" t="s">
        <v>14</v>
      </c>
      <c r="B26" s="192" t="s">
        <v>438</v>
      </c>
      <c r="C26" s="193">
        <v>80</v>
      </c>
      <c r="D26" s="417">
        <v>178</v>
      </c>
      <c r="E26" s="193">
        <v>83</v>
      </c>
      <c r="F26" s="193">
        <v>95</v>
      </c>
      <c r="G26" s="193">
        <v>2</v>
      </c>
      <c r="H26" s="193"/>
      <c r="I26" s="417">
        <v>176</v>
      </c>
      <c r="J26" s="417">
        <v>150</v>
      </c>
      <c r="K26" s="417">
        <v>73</v>
      </c>
      <c r="L26" s="193">
        <v>72</v>
      </c>
      <c r="M26" s="193">
        <v>1</v>
      </c>
      <c r="N26" s="193">
        <v>73</v>
      </c>
      <c r="O26" s="193">
        <v>4</v>
      </c>
      <c r="P26" s="194">
        <v>0</v>
      </c>
      <c r="Q26" s="194">
        <v>26</v>
      </c>
      <c r="R26" s="194">
        <v>0</v>
      </c>
      <c r="S26" s="194">
        <v>0</v>
      </c>
      <c r="T26" s="417">
        <v>103</v>
      </c>
      <c r="U26" s="418">
        <f>IF(J26&lt;&gt;0,K26/J26,"")</f>
        <v>0.4866666666666667</v>
      </c>
    </row>
    <row r="27" spans="1:21" s="132" customFormat="1" ht="13.5" customHeight="1">
      <c r="A27" s="191" t="s">
        <v>19</v>
      </c>
      <c r="B27" s="192" t="s">
        <v>384</v>
      </c>
      <c r="C27" s="193">
        <v>122</v>
      </c>
      <c r="D27" s="417">
        <v>211</v>
      </c>
      <c r="E27" s="193">
        <v>71</v>
      </c>
      <c r="F27" s="193">
        <v>140</v>
      </c>
      <c r="G27" s="193">
        <v>0</v>
      </c>
      <c r="H27" s="193"/>
      <c r="I27" s="417">
        <v>211</v>
      </c>
      <c r="J27" s="417">
        <v>189</v>
      </c>
      <c r="K27" s="417">
        <v>96</v>
      </c>
      <c r="L27" s="193">
        <v>95</v>
      </c>
      <c r="M27" s="193">
        <v>1</v>
      </c>
      <c r="N27" s="193">
        <v>93</v>
      </c>
      <c r="O27" s="193">
        <v>0</v>
      </c>
      <c r="P27" s="194">
        <v>0</v>
      </c>
      <c r="Q27" s="194">
        <v>21</v>
      </c>
      <c r="R27" s="194">
        <v>1</v>
      </c>
      <c r="S27" s="194">
        <v>0</v>
      </c>
      <c r="T27" s="417">
        <v>115</v>
      </c>
      <c r="U27" s="418">
        <f t="shared" si="1"/>
        <v>0.5079365079365079</v>
      </c>
    </row>
    <row r="28" spans="1:21" s="132" customFormat="1" ht="13.5" customHeight="1">
      <c r="A28" s="191" t="s">
        <v>22</v>
      </c>
      <c r="B28" s="192" t="s">
        <v>439</v>
      </c>
      <c r="C28" s="193">
        <v>76</v>
      </c>
      <c r="D28" s="417">
        <v>177</v>
      </c>
      <c r="E28" s="193">
        <v>86</v>
      </c>
      <c r="F28" s="193">
        <v>91</v>
      </c>
      <c r="G28" s="193">
        <v>0</v>
      </c>
      <c r="H28" s="193"/>
      <c r="I28" s="417">
        <v>177</v>
      </c>
      <c r="J28" s="417">
        <v>153</v>
      </c>
      <c r="K28" s="417">
        <v>55</v>
      </c>
      <c r="L28" s="193">
        <v>54</v>
      </c>
      <c r="M28" s="193">
        <v>1</v>
      </c>
      <c r="N28" s="193">
        <v>98</v>
      </c>
      <c r="O28" s="193">
        <v>0</v>
      </c>
      <c r="P28" s="194">
        <v>0</v>
      </c>
      <c r="Q28" s="194">
        <v>24</v>
      </c>
      <c r="R28" s="194">
        <v>0</v>
      </c>
      <c r="S28" s="194">
        <v>0</v>
      </c>
      <c r="T28" s="417">
        <v>122</v>
      </c>
      <c r="U28" s="418">
        <f t="shared" si="1"/>
        <v>0.35947712418300654</v>
      </c>
    </row>
    <row r="29" spans="1:21" s="334" customFormat="1" ht="13.5" customHeight="1">
      <c r="A29" s="496" t="s">
        <v>9</v>
      </c>
      <c r="B29" s="497" t="s">
        <v>11</v>
      </c>
      <c r="C29" s="499">
        <v>0</v>
      </c>
      <c r="D29" s="499">
        <v>0</v>
      </c>
      <c r="E29" s="499">
        <v>0</v>
      </c>
      <c r="F29" s="499">
        <v>0</v>
      </c>
      <c r="G29" s="499">
        <v>0</v>
      </c>
      <c r="H29" s="499">
        <v>0</v>
      </c>
      <c r="I29" s="499">
        <v>0</v>
      </c>
      <c r="J29" s="499">
        <v>0</v>
      </c>
      <c r="K29" s="499">
        <v>0</v>
      </c>
      <c r="L29" s="499">
        <v>0</v>
      </c>
      <c r="M29" s="499">
        <v>0</v>
      </c>
      <c r="N29" s="499">
        <v>0</v>
      </c>
      <c r="O29" s="499">
        <v>0</v>
      </c>
      <c r="P29" s="499">
        <v>0</v>
      </c>
      <c r="Q29" s="499">
        <v>0</v>
      </c>
      <c r="R29" s="499">
        <v>0</v>
      </c>
      <c r="S29" s="499">
        <v>0</v>
      </c>
      <c r="T29" s="499">
        <v>0</v>
      </c>
      <c r="U29" s="500"/>
    </row>
    <row r="30" spans="1:21" s="132" customFormat="1" ht="13.5" customHeight="1">
      <c r="A30" s="501" t="s">
        <v>1</v>
      </c>
      <c r="B30" s="502" t="e">
        <f>'01'!#REF!</f>
        <v>#REF!</v>
      </c>
      <c r="C30" s="417">
        <v>137</v>
      </c>
      <c r="D30" s="417">
        <v>512</v>
      </c>
      <c r="E30" s="417">
        <v>265</v>
      </c>
      <c r="F30" s="417">
        <v>247</v>
      </c>
      <c r="G30" s="417">
        <v>3</v>
      </c>
      <c r="H30" s="417">
        <v>0</v>
      </c>
      <c r="I30" s="417">
        <v>509</v>
      </c>
      <c r="J30" s="417">
        <v>377</v>
      </c>
      <c r="K30" s="417">
        <v>166</v>
      </c>
      <c r="L30" s="417">
        <v>164</v>
      </c>
      <c r="M30" s="417">
        <v>2</v>
      </c>
      <c r="N30" s="417">
        <v>211</v>
      </c>
      <c r="O30" s="417">
        <v>0</v>
      </c>
      <c r="P30" s="417">
        <v>0</v>
      </c>
      <c r="Q30" s="417">
        <v>106</v>
      </c>
      <c r="R30" s="417">
        <v>26</v>
      </c>
      <c r="S30" s="417">
        <v>0</v>
      </c>
      <c r="T30" s="417">
        <v>343</v>
      </c>
      <c r="U30" s="418">
        <f t="shared" si="1"/>
        <v>0.4403183023872679</v>
      </c>
    </row>
    <row r="31" spans="1:21" s="132" customFormat="1" ht="13.5" customHeight="1">
      <c r="A31" s="191" t="s">
        <v>13</v>
      </c>
      <c r="B31" s="192" t="s">
        <v>420</v>
      </c>
      <c r="C31" s="193">
        <v>50</v>
      </c>
      <c r="D31" s="417">
        <v>66</v>
      </c>
      <c r="E31" s="193"/>
      <c r="F31" s="193">
        <v>66</v>
      </c>
      <c r="G31" s="193">
        <v>3</v>
      </c>
      <c r="H31" s="193"/>
      <c r="I31" s="417">
        <v>63</v>
      </c>
      <c r="J31" s="417">
        <v>63</v>
      </c>
      <c r="K31" s="417">
        <v>63</v>
      </c>
      <c r="L31" s="193">
        <v>63</v>
      </c>
      <c r="M31" s="193"/>
      <c r="N31" s="193"/>
      <c r="O31" s="193"/>
      <c r="P31" s="194"/>
      <c r="Q31" s="194"/>
      <c r="R31" s="194"/>
      <c r="S31" s="194"/>
      <c r="T31" s="417">
        <v>0</v>
      </c>
      <c r="U31" s="418">
        <f t="shared" si="1"/>
        <v>1</v>
      </c>
    </row>
    <row r="32" spans="1:21" s="132" customFormat="1" ht="13.5" customHeight="1">
      <c r="A32" s="191" t="s">
        <v>14</v>
      </c>
      <c r="B32" s="192" t="s">
        <v>385</v>
      </c>
      <c r="C32" s="193">
        <v>87</v>
      </c>
      <c r="D32" s="417">
        <v>347</v>
      </c>
      <c r="E32" s="193">
        <v>166</v>
      </c>
      <c r="F32" s="193">
        <v>181</v>
      </c>
      <c r="G32" s="193"/>
      <c r="H32" s="193"/>
      <c r="I32" s="417">
        <v>347</v>
      </c>
      <c r="J32" s="417">
        <v>243</v>
      </c>
      <c r="K32" s="417">
        <v>97</v>
      </c>
      <c r="L32" s="193">
        <v>97</v>
      </c>
      <c r="M32" s="193"/>
      <c r="N32" s="193">
        <v>146</v>
      </c>
      <c r="O32" s="193"/>
      <c r="P32" s="194"/>
      <c r="Q32" s="194">
        <v>79</v>
      </c>
      <c r="R32" s="194">
        <v>25</v>
      </c>
      <c r="S32" s="194"/>
      <c r="T32" s="417">
        <v>250</v>
      </c>
      <c r="U32" s="418">
        <f t="shared" si="1"/>
        <v>0.3991769547325103</v>
      </c>
    </row>
    <row r="33" spans="1:21" s="132" customFormat="1" ht="13.5" customHeight="1">
      <c r="A33" s="191" t="s">
        <v>19</v>
      </c>
      <c r="B33" s="192" t="s">
        <v>386</v>
      </c>
      <c r="C33" s="193"/>
      <c r="D33" s="417">
        <v>99</v>
      </c>
      <c r="E33" s="193">
        <v>99</v>
      </c>
      <c r="F33" s="193">
        <v>0</v>
      </c>
      <c r="G33" s="193"/>
      <c r="H33" s="193"/>
      <c r="I33" s="417">
        <v>99</v>
      </c>
      <c r="J33" s="417">
        <v>71</v>
      </c>
      <c r="K33" s="417">
        <v>6</v>
      </c>
      <c r="L33" s="193">
        <v>4</v>
      </c>
      <c r="M33" s="193">
        <v>2</v>
      </c>
      <c r="N33" s="193">
        <v>65</v>
      </c>
      <c r="O33" s="193"/>
      <c r="P33" s="194"/>
      <c r="Q33" s="194">
        <v>27</v>
      </c>
      <c r="R33" s="194">
        <v>1</v>
      </c>
      <c r="S33" s="194"/>
      <c r="T33" s="417">
        <v>93</v>
      </c>
      <c r="U33" s="418">
        <f t="shared" si="1"/>
        <v>0.08450704225352113</v>
      </c>
    </row>
    <row r="34" spans="1:21" s="334" customFormat="1" ht="13.5" customHeight="1">
      <c r="A34" s="496" t="s">
        <v>9</v>
      </c>
      <c r="B34" s="497"/>
      <c r="C34" s="499">
        <v>0</v>
      </c>
      <c r="D34" s="499">
        <v>0</v>
      </c>
      <c r="E34" s="499">
        <v>0</v>
      </c>
      <c r="F34" s="499">
        <v>0</v>
      </c>
      <c r="G34" s="499">
        <v>0</v>
      </c>
      <c r="H34" s="499">
        <v>0</v>
      </c>
      <c r="I34" s="499">
        <v>0</v>
      </c>
      <c r="J34" s="499">
        <v>0</v>
      </c>
      <c r="K34" s="499">
        <v>0</v>
      </c>
      <c r="L34" s="499">
        <v>0</v>
      </c>
      <c r="M34" s="499">
        <v>0</v>
      </c>
      <c r="N34" s="499">
        <v>0</v>
      </c>
      <c r="O34" s="499">
        <v>0</v>
      </c>
      <c r="P34" s="499">
        <v>0</v>
      </c>
      <c r="Q34" s="499">
        <v>0</v>
      </c>
      <c r="R34" s="499">
        <v>0</v>
      </c>
      <c r="S34" s="499">
        <v>0</v>
      </c>
      <c r="T34" s="499">
        <v>0</v>
      </c>
      <c r="U34" s="500"/>
    </row>
    <row r="35" spans="1:21" s="132" customFormat="1" ht="17.25" customHeight="1">
      <c r="A35" s="501" t="s">
        <v>336</v>
      </c>
      <c r="B35" s="502" t="s">
        <v>337</v>
      </c>
      <c r="C35" s="417">
        <v>145</v>
      </c>
      <c r="D35" s="417">
        <v>453</v>
      </c>
      <c r="E35" s="417">
        <v>272</v>
      </c>
      <c r="F35" s="417">
        <v>181</v>
      </c>
      <c r="G35" s="417">
        <v>1</v>
      </c>
      <c r="H35" s="417">
        <v>0</v>
      </c>
      <c r="I35" s="417">
        <v>452</v>
      </c>
      <c r="J35" s="417">
        <v>268</v>
      </c>
      <c r="K35" s="417">
        <v>157</v>
      </c>
      <c r="L35" s="417">
        <v>154</v>
      </c>
      <c r="M35" s="417">
        <v>3</v>
      </c>
      <c r="N35" s="417">
        <v>111</v>
      </c>
      <c r="O35" s="417">
        <v>0</v>
      </c>
      <c r="P35" s="417">
        <v>0</v>
      </c>
      <c r="Q35" s="417">
        <v>178</v>
      </c>
      <c r="R35" s="417">
        <v>6</v>
      </c>
      <c r="S35" s="417">
        <v>0</v>
      </c>
      <c r="T35" s="417">
        <v>295</v>
      </c>
      <c r="U35" s="418">
        <f aca="true" t="shared" si="2" ref="U35:U46">IF(J35&lt;&gt;0,K35/J35,"")</f>
        <v>0.585820895522388</v>
      </c>
    </row>
    <row r="36" spans="1:21" s="132" customFormat="1" ht="13.5" customHeight="1">
      <c r="A36" s="191" t="s">
        <v>13</v>
      </c>
      <c r="B36" s="192" t="s">
        <v>387</v>
      </c>
      <c r="C36" s="193">
        <v>24</v>
      </c>
      <c r="D36" s="417">
        <v>26</v>
      </c>
      <c r="E36" s="193">
        <v>2</v>
      </c>
      <c r="F36" s="193">
        <v>24</v>
      </c>
      <c r="G36" s="193"/>
      <c r="H36" s="193"/>
      <c r="I36" s="417">
        <v>26</v>
      </c>
      <c r="J36" s="417">
        <v>26</v>
      </c>
      <c r="K36" s="417">
        <v>24</v>
      </c>
      <c r="L36" s="193">
        <v>24</v>
      </c>
      <c r="M36" s="193"/>
      <c r="N36" s="193">
        <v>2</v>
      </c>
      <c r="O36" s="193">
        <v>0</v>
      </c>
      <c r="P36" s="194">
        <v>0</v>
      </c>
      <c r="Q36" s="194">
        <v>0</v>
      </c>
      <c r="R36" s="194"/>
      <c r="S36" s="194"/>
      <c r="T36" s="417">
        <v>2</v>
      </c>
      <c r="U36" s="418">
        <f t="shared" si="2"/>
        <v>0.9230769230769231</v>
      </c>
    </row>
    <row r="37" spans="1:21" s="132" customFormat="1" ht="13.5" customHeight="1">
      <c r="A37" s="191" t="s">
        <v>14</v>
      </c>
      <c r="B37" s="192" t="s">
        <v>388</v>
      </c>
      <c r="C37" s="193">
        <v>35</v>
      </c>
      <c r="D37" s="417">
        <v>176</v>
      </c>
      <c r="E37" s="193">
        <v>129</v>
      </c>
      <c r="F37" s="193">
        <v>47</v>
      </c>
      <c r="G37" s="193"/>
      <c r="H37" s="193"/>
      <c r="I37" s="417">
        <v>176</v>
      </c>
      <c r="J37" s="417">
        <v>70</v>
      </c>
      <c r="K37" s="417">
        <v>36</v>
      </c>
      <c r="L37" s="193">
        <v>35</v>
      </c>
      <c r="M37" s="193">
        <v>1</v>
      </c>
      <c r="N37" s="193">
        <v>34</v>
      </c>
      <c r="O37" s="193">
        <v>0</v>
      </c>
      <c r="P37" s="194">
        <v>0</v>
      </c>
      <c r="Q37" s="194">
        <v>100</v>
      </c>
      <c r="R37" s="194">
        <v>6</v>
      </c>
      <c r="S37" s="194"/>
      <c r="T37" s="417">
        <v>140</v>
      </c>
      <c r="U37" s="418">
        <f t="shared" si="2"/>
        <v>0.5142857142857142</v>
      </c>
    </row>
    <row r="38" spans="1:21" s="132" customFormat="1" ht="13.5" customHeight="1">
      <c r="A38" s="191" t="s">
        <v>19</v>
      </c>
      <c r="B38" s="192" t="s">
        <v>389</v>
      </c>
      <c r="C38" s="193">
        <v>54</v>
      </c>
      <c r="D38" s="417">
        <v>160</v>
      </c>
      <c r="E38" s="193">
        <v>93</v>
      </c>
      <c r="F38" s="193">
        <v>67</v>
      </c>
      <c r="G38" s="193"/>
      <c r="H38" s="193"/>
      <c r="I38" s="417">
        <v>160</v>
      </c>
      <c r="J38" s="417">
        <v>110</v>
      </c>
      <c r="K38" s="417">
        <v>58</v>
      </c>
      <c r="L38" s="193">
        <v>56</v>
      </c>
      <c r="M38" s="193">
        <v>2</v>
      </c>
      <c r="N38" s="193">
        <v>52</v>
      </c>
      <c r="O38" s="193">
        <v>0</v>
      </c>
      <c r="P38" s="194">
        <v>0</v>
      </c>
      <c r="Q38" s="194">
        <v>50</v>
      </c>
      <c r="R38" s="194"/>
      <c r="S38" s="194"/>
      <c r="T38" s="417">
        <v>102</v>
      </c>
      <c r="U38" s="418">
        <f t="shared" si="2"/>
        <v>0.5272727272727272</v>
      </c>
    </row>
    <row r="39" spans="1:21" s="132" customFormat="1" ht="13.5" customHeight="1">
      <c r="A39" s="191" t="s">
        <v>22</v>
      </c>
      <c r="B39" s="192" t="s">
        <v>390</v>
      </c>
      <c r="C39" s="193">
        <v>32</v>
      </c>
      <c r="D39" s="417">
        <v>91</v>
      </c>
      <c r="E39" s="193">
        <v>48</v>
      </c>
      <c r="F39" s="193">
        <v>43</v>
      </c>
      <c r="G39" s="193">
        <v>1</v>
      </c>
      <c r="H39" s="193"/>
      <c r="I39" s="417">
        <v>90</v>
      </c>
      <c r="J39" s="417">
        <v>62</v>
      </c>
      <c r="K39" s="417">
        <v>39</v>
      </c>
      <c r="L39" s="193">
        <v>39</v>
      </c>
      <c r="M39" s="193"/>
      <c r="N39" s="193">
        <v>23</v>
      </c>
      <c r="O39" s="193"/>
      <c r="P39" s="194">
        <v>0</v>
      </c>
      <c r="Q39" s="194">
        <v>28</v>
      </c>
      <c r="R39" s="194"/>
      <c r="S39" s="194"/>
      <c r="T39" s="417">
        <v>51</v>
      </c>
      <c r="U39" s="418">
        <f t="shared" si="2"/>
        <v>0.6290322580645161</v>
      </c>
    </row>
    <row r="40" spans="1:21" s="334" customFormat="1" ht="13.5" customHeight="1">
      <c r="A40" s="496" t="s">
        <v>9</v>
      </c>
      <c r="B40" s="497" t="s">
        <v>11</v>
      </c>
      <c r="C40" s="499">
        <v>0</v>
      </c>
      <c r="D40" s="499">
        <v>0</v>
      </c>
      <c r="E40" s="499">
        <v>0</v>
      </c>
      <c r="F40" s="499">
        <v>0</v>
      </c>
      <c r="G40" s="499">
        <v>0</v>
      </c>
      <c r="H40" s="499">
        <v>0</v>
      </c>
      <c r="I40" s="499">
        <v>0</v>
      </c>
      <c r="J40" s="499">
        <v>0</v>
      </c>
      <c r="K40" s="499">
        <v>0</v>
      </c>
      <c r="L40" s="499">
        <v>0</v>
      </c>
      <c r="M40" s="499">
        <v>0</v>
      </c>
      <c r="N40" s="499">
        <v>0</v>
      </c>
      <c r="O40" s="499">
        <v>0</v>
      </c>
      <c r="P40" s="499">
        <v>0</v>
      </c>
      <c r="Q40" s="499">
        <v>0</v>
      </c>
      <c r="R40" s="499">
        <v>0</v>
      </c>
      <c r="S40" s="499">
        <v>0</v>
      </c>
      <c r="T40" s="499">
        <v>0</v>
      </c>
      <c r="U40" s="500"/>
    </row>
    <row r="41" spans="1:21" s="132" customFormat="1" ht="13.5" customHeight="1">
      <c r="A41" s="501" t="s">
        <v>338</v>
      </c>
      <c r="B41" s="502" t="s">
        <v>339</v>
      </c>
      <c r="C41" s="417">
        <v>324</v>
      </c>
      <c r="D41" s="417">
        <v>786</v>
      </c>
      <c r="E41" s="417">
        <v>397</v>
      </c>
      <c r="F41" s="417">
        <v>389</v>
      </c>
      <c r="G41" s="417">
        <v>0</v>
      </c>
      <c r="H41" s="417">
        <v>0</v>
      </c>
      <c r="I41" s="417">
        <v>786</v>
      </c>
      <c r="J41" s="417">
        <v>571</v>
      </c>
      <c r="K41" s="417">
        <v>261</v>
      </c>
      <c r="L41" s="417">
        <v>258</v>
      </c>
      <c r="M41" s="417">
        <v>3</v>
      </c>
      <c r="N41" s="417">
        <v>310</v>
      </c>
      <c r="O41" s="417">
        <v>0</v>
      </c>
      <c r="P41" s="417">
        <v>0</v>
      </c>
      <c r="Q41" s="417">
        <v>178</v>
      </c>
      <c r="R41" s="417">
        <v>37</v>
      </c>
      <c r="S41" s="417">
        <v>0</v>
      </c>
      <c r="T41" s="417">
        <v>525</v>
      </c>
      <c r="U41" s="418">
        <f t="shared" si="2"/>
        <v>0.45709281961471104</v>
      </c>
    </row>
    <row r="42" spans="1:21" s="132" customFormat="1" ht="13.5" customHeight="1">
      <c r="A42" s="191" t="s">
        <v>13</v>
      </c>
      <c r="B42" s="192" t="s">
        <v>369</v>
      </c>
      <c r="C42" s="193">
        <v>92</v>
      </c>
      <c r="D42" s="417">
        <v>187</v>
      </c>
      <c r="E42" s="193">
        <v>76</v>
      </c>
      <c r="F42" s="193">
        <v>111</v>
      </c>
      <c r="G42" s="193">
        <v>0</v>
      </c>
      <c r="H42" s="193"/>
      <c r="I42" s="417">
        <v>187</v>
      </c>
      <c r="J42" s="417">
        <v>143</v>
      </c>
      <c r="K42" s="417">
        <v>84</v>
      </c>
      <c r="L42" s="193">
        <v>83</v>
      </c>
      <c r="M42" s="193">
        <v>1</v>
      </c>
      <c r="N42" s="193">
        <v>59</v>
      </c>
      <c r="O42" s="193">
        <v>0</v>
      </c>
      <c r="P42" s="194">
        <v>0</v>
      </c>
      <c r="Q42" s="194">
        <v>36</v>
      </c>
      <c r="R42" s="194">
        <v>8</v>
      </c>
      <c r="S42" s="194">
        <v>0</v>
      </c>
      <c r="T42" s="417">
        <v>103</v>
      </c>
      <c r="U42" s="418">
        <f t="shared" si="2"/>
        <v>0.5874125874125874</v>
      </c>
    </row>
    <row r="43" spans="1:21" s="132" customFormat="1" ht="13.5" customHeight="1">
      <c r="A43" s="191" t="s">
        <v>14</v>
      </c>
      <c r="B43" s="192" t="s">
        <v>370</v>
      </c>
      <c r="C43" s="193">
        <v>83</v>
      </c>
      <c r="D43" s="417">
        <v>198</v>
      </c>
      <c r="E43" s="193">
        <v>98</v>
      </c>
      <c r="F43" s="193">
        <v>100</v>
      </c>
      <c r="G43" s="193">
        <v>0</v>
      </c>
      <c r="H43" s="193"/>
      <c r="I43" s="417">
        <v>198</v>
      </c>
      <c r="J43" s="417">
        <v>145</v>
      </c>
      <c r="K43" s="417">
        <v>61</v>
      </c>
      <c r="L43" s="193">
        <v>61</v>
      </c>
      <c r="M43" s="193">
        <v>0</v>
      </c>
      <c r="N43" s="193">
        <v>84</v>
      </c>
      <c r="O43" s="193">
        <v>0</v>
      </c>
      <c r="P43" s="194">
        <v>0</v>
      </c>
      <c r="Q43" s="194">
        <v>41</v>
      </c>
      <c r="R43" s="194">
        <v>12</v>
      </c>
      <c r="S43" s="194">
        <v>0</v>
      </c>
      <c r="T43" s="417">
        <v>137</v>
      </c>
      <c r="U43" s="418">
        <f t="shared" si="2"/>
        <v>0.4206896551724138</v>
      </c>
    </row>
    <row r="44" spans="1:21" s="132" customFormat="1" ht="13.5" customHeight="1">
      <c r="A44" s="191" t="s">
        <v>435</v>
      </c>
      <c r="B44" s="192" t="s">
        <v>371</v>
      </c>
      <c r="C44" s="193">
        <v>41</v>
      </c>
      <c r="D44" s="417">
        <v>107</v>
      </c>
      <c r="E44" s="193">
        <v>59</v>
      </c>
      <c r="F44" s="193">
        <v>48</v>
      </c>
      <c r="G44" s="193">
        <v>0</v>
      </c>
      <c r="H44" s="193"/>
      <c r="I44" s="417">
        <v>107</v>
      </c>
      <c r="J44" s="417">
        <v>75</v>
      </c>
      <c r="K44" s="417">
        <v>28</v>
      </c>
      <c r="L44" s="193">
        <v>28</v>
      </c>
      <c r="M44" s="193">
        <v>0</v>
      </c>
      <c r="N44" s="193">
        <v>47</v>
      </c>
      <c r="O44" s="193">
        <v>0</v>
      </c>
      <c r="P44" s="194">
        <v>0</v>
      </c>
      <c r="Q44" s="194">
        <v>32</v>
      </c>
      <c r="R44" s="194">
        <v>0</v>
      </c>
      <c r="S44" s="194">
        <v>0</v>
      </c>
      <c r="T44" s="417">
        <v>79</v>
      </c>
      <c r="U44" s="418">
        <f t="shared" si="2"/>
        <v>0.37333333333333335</v>
      </c>
    </row>
    <row r="45" spans="1:21" s="132" customFormat="1" ht="13.5" customHeight="1">
      <c r="A45" s="191" t="s">
        <v>22</v>
      </c>
      <c r="B45" s="192" t="s">
        <v>372</v>
      </c>
      <c r="C45" s="193">
        <v>34</v>
      </c>
      <c r="D45" s="417">
        <v>80</v>
      </c>
      <c r="E45" s="193">
        <v>36</v>
      </c>
      <c r="F45" s="193">
        <v>44</v>
      </c>
      <c r="G45" s="193">
        <v>0</v>
      </c>
      <c r="H45" s="193"/>
      <c r="I45" s="417">
        <v>80</v>
      </c>
      <c r="J45" s="417">
        <v>56</v>
      </c>
      <c r="K45" s="417">
        <v>38</v>
      </c>
      <c r="L45" s="193">
        <v>38</v>
      </c>
      <c r="M45" s="193">
        <v>0</v>
      </c>
      <c r="N45" s="193">
        <v>18</v>
      </c>
      <c r="O45" s="193">
        <v>0</v>
      </c>
      <c r="P45" s="194">
        <v>0</v>
      </c>
      <c r="Q45" s="194">
        <v>24</v>
      </c>
      <c r="R45" s="194">
        <v>0</v>
      </c>
      <c r="S45" s="194">
        <v>0</v>
      </c>
      <c r="T45" s="417">
        <v>42</v>
      </c>
      <c r="U45" s="418">
        <f t="shared" si="2"/>
        <v>0.6785714285714286</v>
      </c>
    </row>
    <row r="46" spans="1:21" s="132" customFormat="1" ht="13.5" customHeight="1">
      <c r="A46" s="191" t="s">
        <v>23</v>
      </c>
      <c r="B46" s="192" t="s">
        <v>373</v>
      </c>
      <c r="C46" s="193">
        <v>74</v>
      </c>
      <c r="D46" s="417">
        <v>214</v>
      </c>
      <c r="E46" s="193">
        <v>128</v>
      </c>
      <c r="F46" s="193">
        <v>86</v>
      </c>
      <c r="G46" s="193">
        <v>0</v>
      </c>
      <c r="H46" s="193"/>
      <c r="I46" s="417">
        <v>214</v>
      </c>
      <c r="J46" s="417">
        <v>152</v>
      </c>
      <c r="K46" s="417">
        <v>50</v>
      </c>
      <c r="L46" s="193">
        <v>48</v>
      </c>
      <c r="M46" s="193">
        <v>2</v>
      </c>
      <c r="N46" s="193">
        <v>102</v>
      </c>
      <c r="O46" s="193">
        <v>0</v>
      </c>
      <c r="P46" s="194">
        <v>0</v>
      </c>
      <c r="Q46" s="194">
        <v>45</v>
      </c>
      <c r="R46" s="194">
        <v>17</v>
      </c>
      <c r="S46" s="194">
        <v>0</v>
      </c>
      <c r="T46" s="417">
        <v>164</v>
      </c>
      <c r="U46" s="418">
        <f t="shared" si="2"/>
        <v>0.32894736842105265</v>
      </c>
    </row>
    <row r="47" spans="1:21" s="334" customFormat="1" ht="13.5" customHeight="1">
      <c r="A47" s="496" t="s">
        <v>9</v>
      </c>
      <c r="B47" s="497"/>
      <c r="C47" s="499">
        <v>0</v>
      </c>
      <c r="D47" s="499">
        <v>0</v>
      </c>
      <c r="E47" s="499">
        <v>0</v>
      </c>
      <c r="F47" s="499">
        <v>0</v>
      </c>
      <c r="G47" s="499">
        <v>0</v>
      </c>
      <c r="H47" s="499">
        <v>0</v>
      </c>
      <c r="I47" s="499">
        <v>0</v>
      </c>
      <c r="J47" s="499">
        <v>0</v>
      </c>
      <c r="K47" s="499">
        <v>0</v>
      </c>
      <c r="L47" s="499">
        <v>0</v>
      </c>
      <c r="M47" s="499">
        <v>0</v>
      </c>
      <c r="N47" s="499">
        <v>0</v>
      </c>
      <c r="O47" s="499">
        <v>0</v>
      </c>
      <c r="P47" s="499">
        <v>0</v>
      </c>
      <c r="Q47" s="499">
        <v>0</v>
      </c>
      <c r="R47" s="499">
        <v>0</v>
      </c>
      <c r="S47" s="499">
        <v>0</v>
      </c>
      <c r="T47" s="499">
        <v>0</v>
      </c>
      <c r="U47" s="500"/>
    </row>
    <row r="48" spans="1:21" s="132" customFormat="1" ht="17.25" customHeight="1">
      <c r="A48" s="501" t="s">
        <v>340</v>
      </c>
      <c r="B48" s="502" t="s">
        <v>341</v>
      </c>
      <c r="C48" s="417">
        <v>314</v>
      </c>
      <c r="D48" s="417">
        <v>901</v>
      </c>
      <c r="E48" s="417">
        <v>509</v>
      </c>
      <c r="F48" s="417">
        <v>392</v>
      </c>
      <c r="G48" s="417">
        <v>1</v>
      </c>
      <c r="H48" s="417">
        <v>0</v>
      </c>
      <c r="I48" s="417">
        <v>900</v>
      </c>
      <c r="J48" s="417">
        <v>555</v>
      </c>
      <c r="K48" s="417">
        <v>242</v>
      </c>
      <c r="L48" s="417">
        <v>231</v>
      </c>
      <c r="M48" s="417">
        <v>11</v>
      </c>
      <c r="N48" s="417">
        <v>310</v>
      </c>
      <c r="O48" s="417">
        <v>3</v>
      </c>
      <c r="P48" s="417">
        <v>0</v>
      </c>
      <c r="Q48" s="417">
        <v>319</v>
      </c>
      <c r="R48" s="417">
        <v>26</v>
      </c>
      <c r="S48" s="417">
        <v>0</v>
      </c>
      <c r="T48" s="417">
        <v>658</v>
      </c>
      <c r="U48" s="418">
        <f aca="true" t="shared" si="3" ref="U48:U110">IF(J48&lt;&gt;0,K48/J48,"")</f>
        <v>0.436036036036036</v>
      </c>
    </row>
    <row r="49" spans="1:21" s="132" customFormat="1" ht="13.5" customHeight="1">
      <c r="A49" s="191">
        <v>1</v>
      </c>
      <c r="B49" s="192" t="s">
        <v>391</v>
      </c>
      <c r="C49" s="193">
        <v>23</v>
      </c>
      <c r="D49" s="417">
        <v>23</v>
      </c>
      <c r="E49" s="193"/>
      <c r="F49" s="193">
        <v>23</v>
      </c>
      <c r="G49" s="193"/>
      <c r="H49" s="193"/>
      <c r="I49" s="417">
        <v>23</v>
      </c>
      <c r="J49" s="417">
        <v>23</v>
      </c>
      <c r="K49" s="417">
        <v>23</v>
      </c>
      <c r="L49" s="193">
        <v>23</v>
      </c>
      <c r="M49" s="193"/>
      <c r="N49" s="193"/>
      <c r="O49" s="193"/>
      <c r="P49" s="194"/>
      <c r="Q49" s="194"/>
      <c r="R49" s="194"/>
      <c r="S49" s="194"/>
      <c r="T49" s="417">
        <v>0</v>
      </c>
      <c r="U49" s="418">
        <f t="shared" si="3"/>
        <v>1</v>
      </c>
    </row>
    <row r="50" spans="1:21" s="132" customFormat="1" ht="13.5" customHeight="1">
      <c r="A50" s="191">
        <v>2</v>
      </c>
      <c r="B50" s="192" t="s">
        <v>460</v>
      </c>
      <c r="C50" s="193">
        <v>64</v>
      </c>
      <c r="D50" s="417">
        <v>179</v>
      </c>
      <c r="E50" s="193">
        <v>102</v>
      </c>
      <c r="F50" s="193">
        <v>77</v>
      </c>
      <c r="G50" s="193"/>
      <c r="H50" s="193"/>
      <c r="I50" s="417">
        <v>179</v>
      </c>
      <c r="J50" s="417">
        <v>107</v>
      </c>
      <c r="K50" s="417">
        <v>38</v>
      </c>
      <c r="L50" s="193">
        <v>33</v>
      </c>
      <c r="M50" s="193">
        <v>5</v>
      </c>
      <c r="N50" s="193">
        <v>68</v>
      </c>
      <c r="O50" s="193">
        <v>1</v>
      </c>
      <c r="P50" s="194"/>
      <c r="Q50" s="194">
        <v>72</v>
      </c>
      <c r="R50" s="194"/>
      <c r="S50" s="194"/>
      <c r="T50" s="417">
        <v>141</v>
      </c>
      <c r="U50" s="418">
        <f t="shared" si="3"/>
        <v>0.35514018691588783</v>
      </c>
    </row>
    <row r="51" spans="1:21" s="132" customFormat="1" ht="13.5" customHeight="1">
      <c r="A51" s="191">
        <v>3</v>
      </c>
      <c r="B51" s="192" t="s">
        <v>392</v>
      </c>
      <c r="C51" s="193">
        <v>69</v>
      </c>
      <c r="D51" s="417">
        <v>219</v>
      </c>
      <c r="E51" s="193">
        <v>128</v>
      </c>
      <c r="F51" s="193">
        <v>91</v>
      </c>
      <c r="G51" s="193"/>
      <c r="H51" s="193"/>
      <c r="I51" s="417">
        <v>219</v>
      </c>
      <c r="J51" s="417">
        <v>130</v>
      </c>
      <c r="K51" s="417">
        <v>63</v>
      </c>
      <c r="L51" s="193">
        <v>63</v>
      </c>
      <c r="M51" s="193"/>
      <c r="N51" s="193">
        <v>65</v>
      </c>
      <c r="O51" s="193">
        <v>2</v>
      </c>
      <c r="P51" s="194"/>
      <c r="Q51" s="194">
        <v>84</v>
      </c>
      <c r="R51" s="194">
        <v>5</v>
      </c>
      <c r="S51" s="194"/>
      <c r="T51" s="417">
        <v>156</v>
      </c>
      <c r="U51" s="418">
        <f t="shared" si="3"/>
        <v>0.4846153846153846</v>
      </c>
    </row>
    <row r="52" spans="1:21" s="132" customFormat="1" ht="13.5" customHeight="1">
      <c r="A52" s="191">
        <v>4</v>
      </c>
      <c r="B52" s="192" t="s">
        <v>393</v>
      </c>
      <c r="C52" s="193">
        <v>71</v>
      </c>
      <c r="D52" s="417">
        <v>221</v>
      </c>
      <c r="E52" s="193">
        <v>137</v>
      </c>
      <c r="F52" s="193">
        <v>84</v>
      </c>
      <c r="G52" s="193"/>
      <c r="H52" s="193"/>
      <c r="I52" s="417">
        <v>221</v>
      </c>
      <c r="J52" s="417">
        <v>128</v>
      </c>
      <c r="K52" s="417">
        <v>52</v>
      </c>
      <c r="L52" s="193">
        <v>51</v>
      </c>
      <c r="M52" s="193">
        <v>1</v>
      </c>
      <c r="N52" s="193">
        <v>76</v>
      </c>
      <c r="O52" s="193"/>
      <c r="P52" s="194"/>
      <c r="Q52" s="194">
        <v>75</v>
      </c>
      <c r="R52" s="194">
        <v>18</v>
      </c>
      <c r="S52" s="194"/>
      <c r="T52" s="417">
        <v>169</v>
      </c>
      <c r="U52" s="418">
        <f t="shared" si="3"/>
        <v>0.40625</v>
      </c>
    </row>
    <row r="53" spans="1:21" s="132" customFormat="1" ht="13.5" customHeight="1">
      <c r="A53" s="191">
        <v>5</v>
      </c>
      <c r="B53" s="192" t="s">
        <v>394</v>
      </c>
      <c r="C53" s="193">
        <v>62</v>
      </c>
      <c r="D53" s="417">
        <v>159</v>
      </c>
      <c r="E53" s="193">
        <v>69</v>
      </c>
      <c r="F53" s="193">
        <v>90</v>
      </c>
      <c r="G53" s="193">
        <v>1</v>
      </c>
      <c r="H53" s="193"/>
      <c r="I53" s="417">
        <v>158</v>
      </c>
      <c r="J53" s="417">
        <v>96</v>
      </c>
      <c r="K53" s="417">
        <v>55</v>
      </c>
      <c r="L53" s="193">
        <v>50</v>
      </c>
      <c r="M53" s="193">
        <v>5</v>
      </c>
      <c r="N53" s="193">
        <v>41</v>
      </c>
      <c r="O53" s="193"/>
      <c r="P53" s="194"/>
      <c r="Q53" s="194">
        <v>59</v>
      </c>
      <c r="R53" s="194">
        <v>3</v>
      </c>
      <c r="S53" s="194"/>
      <c r="T53" s="417">
        <v>103</v>
      </c>
      <c r="U53" s="418">
        <f>IF(J53&lt;&gt;0,K53/J53,"")</f>
        <v>0.5729166666666666</v>
      </c>
    </row>
    <row r="54" spans="1:21" s="132" customFormat="1" ht="13.5" customHeight="1">
      <c r="A54" s="191">
        <v>6</v>
      </c>
      <c r="B54" s="192" t="s">
        <v>461</v>
      </c>
      <c r="C54" s="193">
        <v>25</v>
      </c>
      <c r="D54" s="417">
        <v>100</v>
      </c>
      <c r="E54" s="193">
        <v>73</v>
      </c>
      <c r="F54" s="193">
        <v>27</v>
      </c>
      <c r="G54" s="193"/>
      <c r="H54" s="193"/>
      <c r="I54" s="417">
        <v>100</v>
      </c>
      <c r="J54" s="417">
        <v>71</v>
      </c>
      <c r="K54" s="417">
        <v>11</v>
      </c>
      <c r="L54" s="193">
        <v>11</v>
      </c>
      <c r="M54" s="193"/>
      <c r="N54" s="193">
        <v>60</v>
      </c>
      <c r="O54" s="193"/>
      <c r="P54" s="194"/>
      <c r="Q54" s="194">
        <v>29</v>
      </c>
      <c r="R54" s="194"/>
      <c r="S54" s="194"/>
      <c r="T54" s="417">
        <v>89</v>
      </c>
      <c r="U54" s="418">
        <f t="shared" si="3"/>
        <v>0.15492957746478872</v>
      </c>
    </row>
    <row r="55" spans="1:21" s="334" customFormat="1" ht="13.5" customHeight="1">
      <c r="A55" s="496" t="s">
        <v>9</v>
      </c>
      <c r="B55" s="497" t="s">
        <v>11</v>
      </c>
      <c r="C55" s="499">
        <v>0</v>
      </c>
      <c r="D55" s="499">
        <v>0</v>
      </c>
      <c r="E55" s="499">
        <v>0</v>
      </c>
      <c r="F55" s="499">
        <v>0</v>
      </c>
      <c r="G55" s="499">
        <v>0</v>
      </c>
      <c r="H55" s="499">
        <v>0</v>
      </c>
      <c r="I55" s="499">
        <v>0</v>
      </c>
      <c r="J55" s="499">
        <v>0</v>
      </c>
      <c r="K55" s="499">
        <v>0</v>
      </c>
      <c r="L55" s="499">
        <v>0</v>
      </c>
      <c r="M55" s="499">
        <v>0</v>
      </c>
      <c r="N55" s="499">
        <v>0</v>
      </c>
      <c r="O55" s="499">
        <v>0</v>
      </c>
      <c r="P55" s="499">
        <v>0</v>
      </c>
      <c r="Q55" s="499">
        <v>0</v>
      </c>
      <c r="R55" s="499">
        <v>0</v>
      </c>
      <c r="S55" s="499">
        <v>0</v>
      </c>
      <c r="T55" s="499">
        <v>0</v>
      </c>
      <c r="U55" s="500"/>
    </row>
    <row r="56" spans="1:21" s="132" customFormat="1" ht="13.5" customHeight="1">
      <c r="A56" s="501" t="s">
        <v>342</v>
      </c>
      <c r="B56" s="502" t="s">
        <v>343</v>
      </c>
      <c r="C56" s="417">
        <v>491</v>
      </c>
      <c r="D56" s="417">
        <v>1349</v>
      </c>
      <c r="E56" s="417">
        <v>766</v>
      </c>
      <c r="F56" s="417">
        <v>583</v>
      </c>
      <c r="G56" s="417">
        <v>13</v>
      </c>
      <c r="H56" s="417">
        <v>0</v>
      </c>
      <c r="I56" s="417">
        <v>1336</v>
      </c>
      <c r="J56" s="417">
        <v>952</v>
      </c>
      <c r="K56" s="417">
        <v>411</v>
      </c>
      <c r="L56" s="417">
        <v>408</v>
      </c>
      <c r="M56" s="417">
        <v>3</v>
      </c>
      <c r="N56" s="417">
        <v>535</v>
      </c>
      <c r="O56" s="417">
        <v>6</v>
      </c>
      <c r="P56" s="417">
        <v>0</v>
      </c>
      <c r="Q56" s="417">
        <v>375</v>
      </c>
      <c r="R56" s="417">
        <v>9</v>
      </c>
      <c r="S56" s="417">
        <v>0</v>
      </c>
      <c r="T56" s="417">
        <v>925</v>
      </c>
      <c r="U56" s="418">
        <f t="shared" si="3"/>
        <v>0.4317226890756303</v>
      </c>
    </row>
    <row r="57" spans="1:21" s="132" customFormat="1" ht="13.5" customHeight="1">
      <c r="A57" s="191">
        <v>1</v>
      </c>
      <c r="B57" s="192" t="s">
        <v>398</v>
      </c>
      <c r="C57" s="193">
        <v>77</v>
      </c>
      <c r="D57" s="417">
        <v>232</v>
      </c>
      <c r="E57" s="193">
        <v>153</v>
      </c>
      <c r="F57" s="193">
        <v>79</v>
      </c>
      <c r="G57" s="193">
        <v>1</v>
      </c>
      <c r="H57" s="193">
        <v>0</v>
      </c>
      <c r="I57" s="417">
        <v>231</v>
      </c>
      <c r="J57" s="417">
        <v>168</v>
      </c>
      <c r="K57" s="417">
        <v>44</v>
      </c>
      <c r="L57" s="193">
        <v>44</v>
      </c>
      <c r="M57" s="193">
        <v>0</v>
      </c>
      <c r="N57" s="193">
        <v>124</v>
      </c>
      <c r="O57" s="193">
        <v>0</v>
      </c>
      <c r="P57" s="194">
        <v>0</v>
      </c>
      <c r="Q57" s="194">
        <v>59</v>
      </c>
      <c r="R57" s="194">
        <v>4</v>
      </c>
      <c r="S57" s="194">
        <v>0</v>
      </c>
      <c r="T57" s="417">
        <v>187</v>
      </c>
      <c r="U57" s="418">
        <f t="shared" si="3"/>
        <v>0.2619047619047619</v>
      </c>
    </row>
    <row r="58" spans="1:21" s="132" customFormat="1" ht="13.5" customHeight="1">
      <c r="A58" s="191">
        <v>2</v>
      </c>
      <c r="B58" s="192" t="s">
        <v>395</v>
      </c>
      <c r="C58" s="193">
        <v>56</v>
      </c>
      <c r="D58" s="417">
        <v>204</v>
      </c>
      <c r="E58" s="193">
        <v>123</v>
      </c>
      <c r="F58" s="193">
        <v>81</v>
      </c>
      <c r="G58" s="193">
        <v>9</v>
      </c>
      <c r="H58" s="193">
        <v>0</v>
      </c>
      <c r="I58" s="417">
        <v>195</v>
      </c>
      <c r="J58" s="417">
        <v>149</v>
      </c>
      <c r="K58" s="417">
        <v>89</v>
      </c>
      <c r="L58" s="193">
        <v>88</v>
      </c>
      <c r="M58" s="193">
        <v>1</v>
      </c>
      <c r="N58" s="193">
        <v>60</v>
      </c>
      <c r="O58" s="193">
        <v>0</v>
      </c>
      <c r="P58" s="194">
        <v>0</v>
      </c>
      <c r="Q58" s="194">
        <v>46</v>
      </c>
      <c r="R58" s="194">
        <v>0</v>
      </c>
      <c r="S58" s="194">
        <v>0</v>
      </c>
      <c r="T58" s="417">
        <v>106</v>
      </c>
      <c r="U58" s="418">
        <f t="shared" si="3"/>
        <v>0.5973154362416108</v>
      </c>
    </row>
    <row r="59" spans="1:21" s="132" customFormat="1" ht="13.5" customHeight="1">
      <c r="A59" s="191">
        <v>3</v>
      </c>
      <c r="B59" s="192" t="s">
        <v>396</v>
      </c>
      <c r="C59" s="193">
        <v>43</v>
      </c>
      <c r="D59" s="417">
        <v>147</v>
      </c>
      <c r="E59" s="193">
        <v>84</v>
      </c>
      <c r="F59" s="193">
        <v>63</v>
      </c>
      <c r="G59" s="193">
        <v>2</v>
      </c>
      <c r="H59" s="193">
        <v>0</v>
      </c>
      <c r="I59" s="417">
        <v>145</v>
      </c>
      <c r="J59" s="417">
        <v>96</v>
      </c>
      <c r="K59" s="417">
        <v>55</v>
      </c>
      <c r="L59" s="193">
        <v>55</v>
      </c>
      <c r="M59" s="193">
        <v>0</v>
      </c>
      <c r="N59" s="193">
        <v>36</v>
      </c>
      <c r="O59" s="193">
        <v>5</v>
      </c>
      <c r="P59" s="194">
        <v>0</v>
      </c>
      <c r="Q59" s="194">
        <v>47</v>
      </c>
      <c r="R59" s="194">
        <v>2</v>
      </c>
      <c r="S59" s="194">
        <v>0</v>
      </c>
      <c r="T59" s="417">
        <v>90</v>
      </c>
      <c r="U59" s="418">
        <f t="shared" si="3"/>
        <v>0.5729166666666666</v>
      </c>
    </row>
    <row r="60" spans="1:21" s="132" customFormat="1" ht="13.5" customHeight="1">
      <c r="A60" s="191">
        <v>4</v>
      </c>
      <c r="B60" s="192" t="s">
        <v>397</v>
      </c>
      <c r="C60" s="193">
        <v>70</v>
      </c>
      <c r="D60" s="417">
        <v>173</v>
      </c>
      <c r="E60" s="193">
        <v>79</v>
      </c>
      <c r="F60" s="193">
        <v>94</v>
      </c>
      <c r="G60" s="193">
        <v>0</v>
      </c>
      <c r="H60" s="193">
        <v>0</v>
      </c>
      <c r="I60" s="417">
        <v>173</v>
      </c>
      <c r="J60" s="417">
        <v>150</v>
      </c>
      <c r="K60" s="417">
        <v>63</v>
      </c>
      <c r="L60" s="193">
        <v>61</v>
      </c>
      <c r="M60" s="193">
        <v>2</v>
      </c>
      <c r="N60" s="193">
        <v>86</v>
      </c>
      <c r="O60" s="193">
        <v>1</v>
      </c>
      <c r="P60" s="194">
        <v>0</v>
      </c>
      <c r="Q60" s="194">
        <v>23</v>
      </c>
      <c r="R60" s="194">
        <v>0</v>
      </c>
      <c r="S60" s="194">
        <v>0</v>
      </c>
      <c r="T60" s="417">
        <v>110</v>
      </c>
      <c r="U60" s="418">
        <f t="shared" si="3"/>
        <v>0.42</v>
      </c>
    </row>
    <row r="61" spans="1:21" s="132" customFormat="1" ht="13.5" customHeight="1">
      <c r="A61" s="191">
        <v>5</v>
      </c>
      <c r="B61" s="192" t="s">
        <v>436</v>
      </c>
      <c r="C61" s="193">
        <v>96</v>
      </c>
      <c r="D61" s="417">
        <v>212</v>
      </c>
      <c r="E61" s="193">
        <v>110</v>
      </c>
      <c r="F61" s="193">
        <v>102</v>
      </c>
      <c r="G61" s="193">
        <v>0</v>
      </c>
      <c r="H61" s="193">
        <v>0</v>
      </c>
      <c r="I61" s="417">
        <v>212</v>
      </c>
      <c r="J61" s="417">
        <v>138</v>
      </c>
      <c r="K61" s="417">
        <v>64</v>
      </c>
      <c r="L61" s="193">
        <v>64</v>
      </c>
      <c r="M61" s="193">
        <v>0</v>
      </c>
      <c r="N61" s="193">
        <v>74</v>
      </c>
      <c r="O61" s="193">
        <v>0</v>
      </c>
      <c r="P61" s="194">
        <v>0</v>
      </c>
      <c r="Q61" s="194">
        <v>72</v>
      </c>
      <c r="R61" s="194">
        <v>2</v>
      </c>
      <c r="S61" s="194">
        <v>0</v>
      </c>
      <c r="T61" s="417">
        <v>148</v>
      </c>
      <c r="U61" s="418">
        <f t="shared" si="3"/>
        <v>0.463768115942029</v>
      </c>
    </row>
    <row r="62" spans="1:21" s="132" customFormat="1" ht="13.5" customHeight="1">
      <c r="A62" s="191">
        <v>6</v>
      </c>
      <c r="B62" s="192" t="s">
        <v>437</v>
      </c>
      <c r="C62" s="193">
        <v>82</v>
      </c>
      <c r="D62" s="417">
        <v>144</v>
      </c>
      <c r="E62" s="193">
        <v>56</v>
      </c>
      <c r="F62" s="193">
        <v>88</v>
      </c>
      <c r="G62" s="193">
        <v>0</v>
      </c>
      <c r="H62" s="193">
        <v>0</v>
      </c>
      <c r="I62" s="417">
        <v>144</v>
      </c>
      <c r="J62" s="417">
        <v>117</v>
      </c>
      <c r="K62" s="417">
        <v>40</v>
      </c>
      <c r="L62" s="193">
        <v>40</v>
      </c>
      <c r="M62" s="193">
        <v>0</v>
      </c>
      <c r="N62" s="193">
        <v>77</v>
      </c>
      <c r="O62" s="193">
        <v>0</v>
      </c>
      <c r="P62" s="194">
        <v>0</v>
      </c>
      <c r="Q62" s="194">
        <v>26</v>
      </c>
      <c r="R62" s="194">
        <v>1</v>
      </c>
      <c r="S62" s="194">
        <v>0</v>
      </c>
      <c r="T62" s="417">
        <v>104</v>
      </c>
      <c r="U62" s="418">
        <f t="shared" si="3"/>
        <v>0.3418803418803419</v>
      </c>
    </row>
    <row r="63" spans="1:21" s="132" customFormat="1" ht="13.5" customHeight="1">
      <c r="A63" s="191">
        <v>7</v>
      </c>
      <c r="B63" s="192" t="s">
        <v>400</v>
      </c>
      <c r="C63" s="193">
        <v>66</v>
      </c>
      <c r="D63" s="417">
        <v>236</v>
      </c>
      <c r="E63" s="193">
        <v>160</v>
      </c>
      <c r="F63" s="193">
        <v>76</v>
      </c>
      <c r="G63" s="193">
        <v>1</v>
      </c>
      <c r="H63" s="193">
        <v>0</v>
      </c>
      <c r="I63" s="417">
        <v>235</v>
      </c>
      <c r="J63" s="417">
        <v>134</v>
      </c>
      <c r="K63" s="417">
        <v>56</v>
      </c>
      <c r="L63" s="193">
        <v>56</v>
      </c>
      <c r="M63" s="193">
        <v>0</v>
      </c>
      <c r="N63" s="193">
        <v>78</v>
      </c>
      <c r="O63" s="193">
        <v>0</v>
      </c>
      <c r="P63" s="194">
        <v>0</v>
      </c>
      <c r="Q63" s="194">
        <v>101</v>
      </c>
      <c r="R63" s="194">
        <v>0</v>
      </c>
      <c r="S63" s="194">
        <v>0</v>
      </c>
      <c r="T63" s="417">
        <v>179</v>
      </c>
      <c r="U63" s="418">
        <f t="shared" si="3"/>
        <v>0.417910447761194</v>
      </c>
    </row>
    <row r="64" spans="1:21" s="132" customFormat="1" ht="13.5" customHeight="1">
      <c r="A64" s="191">
        <v>8</v>
      </c>
      <c r="B64" s="192" t="s">
        <v>399</v>
      </c>
      <c r="C64" s="193">
        <v>1</v>
      </c>
      <c r="D64" s="417">
        <v>1</v>
      </c>
      <c r="E64" s="193">
        <v>1</v>
      </c>
      <c r="F64" s="193">
        <v>0</v>
      </c>
      <c r="G64" s="193">
        <v>0</v>
      </c>
      <c r="H64" s="193">
        <v>0</v>
      </c>
      <c r="I64" s="417">
        <v>1</v>
      </c>
      <c r="J64" s="417">
        <v>0</v>
      </c>
      <c r="K64" s="417">
        <v>0</v>
      </c>
      <c r="L64" s="193">
        <v>0</v>
      </c>
      <c r="M64" s="193">
        <v>0</v>
      </c>
      <c r="N64" s="193">
        <v>0</v>
      </c>
      <c r="O64" s="193">
        <v>0</v>
      </c>
      <c r="P64" s="194">
        <v>0</v>
      </c>
      <c r="Q64" s="194">
        <v>1</v>
      </c>
      <c r="R64" s="194">
        <v>0</v>
      </c>
      <c r="S64" s="194">
        <v>0</v>
      </c>
      <c r="T64" s="417">
        <v>1</v>
      </c>
      <c r="U64" s="418">
        <f t="shared" si="3"/>
      </c>
    </row>
    <row r="65" spans="1:21" s="334" customFormat="1" ht="13.5" customHeight="1">
      <c r="A65" s="496" t="s">
        <v>9</v>
      </c>
      <c r="B65" s="497"/>
      <c r="C65" s="499">
        <v>0</v>
      </c>
      <c r="D65" s="499">
        <v>0</v>
      </c>
      <c r="E65" s="499">
        <v>0</v>
      </c>
      <c r="F65" s="499">
        <v>0</v>
      </c>
      <c r="G65" s="499">
        <v>0</v>
      </c>
      <c r="H65" s="499">
        <v>0</v>
      </c>
      <c r="I65" s="499">
        <v>0</v>
      </c>
      <c r="J65" s="499">
        <v>0</v>
      </c>
      <c r="K65" s="499">
        <v>0</v>
      </c>
      <c r="L65" s="499">
        <v>0</v>
      </c>
      <c r="M65" s="499">
        <v>0</v>
      </c>
      <c r="N65" s="499">
        <v>0</v>
      </c>
      <c r="O65" s="499">
        <v>0</v>
      </c>
      <c r="P65" s="499">
        <v>0</v>
      </c>
      <c r="Q65" s="499">
        <v>0</v>
      </c>
      <c r="R65" s="499">
        <v>0</v>
      </c>
      <c r="S65" s="499">
        <v>0</v>
      </c>
      <c r="T65" s="499">
        <v>0</v>
      </c>
      <c r="U65" s="500"/>
    </row>
    <row r="66" spans="1:21" s="132" customFormat="1" ht="17.25" customHeight="1">
      <c r="A66" s="501" t="s">
        <v>344</v>
      </c>
      <c r="B66" s="502" t="s">
        <v>345</v>
      </c>
      <c r="C66" s="417">
        <v>480</v>
      </c>
      <c r="D66" s="417">
        <v>1542</v>
      </c>
      <c r="E66" s="417">
        <v>978</v>
      </c>
      <c r="F66" s="417">
        <v>564</v>
      </c>
      <c r="G66" s="417">
        <v>9</v>
      </c>
      <c r="H66" s="417">
        <v>0</v>
      </c>
      <c r="I66" s="417">
        <v>1533</v>
      </c>
      <c r="J66" s="417">
        <v>898</v>
      </c>
      <c r="K66" s="417">
        <v>369</v>
      </c>
      <c r="L66" s="417">
        <v>350</v>
      </c>
      <c r="M66" s="417">
        <v>19</v>
      </c>
      <c r="N66" s="417">
        <v>529</v>
      </c>
      <c r="O66" s="417">
        <v>0</v>
      </c>
      <c r="P66" s="417">
        <v>0</v>
      </c>
      <c r="Q66" s="417">
        <v>618</v>
      </c>
      <c r="R66" s="417">
        <v>14</v>
      </c>
      <c r="S66" s="417">
        <v>3</v>
      </c>
      <c r="T66" s="417">
        <v>1164</v>
      </c>
      <c r="U66" s="418">
        <f t="shared" si="3"/>
        <v>0.410913140311804</v>
      </c>
    </row>
    <row r="67" spans="1:21" s="132" customFormat="1" ht="13.5" customHeight="1">
      <c r="A67" s="191">
        <v>1</v>
      </c>
      <c r="B67" s="192" t="s">
        <v>406</v>
      </c>
      <c r="C67" s="193">
        <v>5</v>
      </c>
      <c r="D67" s="417">
        <v>6</v>
      </c>
      <c r="E67" s="193">
        <v>0</v>
      </c>
      <c r="F67" s="193">
        <v>6</v>
      </c>
      <c r="G67" s="193"/>
      <c r="H67" s="193"/>
      <c r="I67" s="417">
        <v>6</v>
      </c>
      <c r="J67" s="417">
        <v>6</v>
      </c>
      <c r="K67" s="417">
        <v>6</v>
      </c>
      <c r="L67" s="193">
        <v>6</v>
      </c>
      <c r="M67" s="193"/>
      <c r="N67" s="193">
        <v>0</v>
      </c>
      <c r="O67" s="193"/>
      <c r="P67" s="194"/>
      <c r="Q67" s="194">
        <v>0</v>
      </c>
      <c r="R67" s="194"/>
      <c r="S67" s="194"/>
      <c r="T67" s="417">
        <v>0</v>
      </c>
      <c r="U67" s="418">
        <f t="shared" si="3"/>
        <v>1</v>
      </c>
    </row>
    <row r="68" spans="1:21" s="132" customFormat="1" ht="13.5" customHeight="1">
      <c r="A68" s="191">
        <v>2</v>
      </c>
      <c r="B68" s="192" t="s">
        <v>404</v>
      </c>
      <c r="C68" s="193">
        <v>48</v>
      </c>
      <c r="D68" s="417">
        <v>130</v>
      </c>
      <c r="E68" s="193">
        <v>78</v>
      </c>
      <c r="F68" s="193">
        <v>52</v>
      </c>
      <c r="G68" s="193"/>
      <c r="H68" s="193"/>
      <c r="I68" s="417">
        <v>130</v>
      </c>
      <c r="J68" s="417">
        <v>88</v>
      </c>
      <c r="K68" s="417">
        <v>39</v>
      </c>
      <c r="L68" s="193">
        <v>39</v>
      </c>
      <c r="M68" s="193"/>
      <c r="N68" s="193">
        <v>49</v>
      </c>
      <c r="O68" s="193"/>
      <c r="P68" s="194"/>
      <c r="Q68" s="194">
        <v>42</v>
      </c>
      <c r="R68" s="194"/>
      <c r="S68" s="194"/>
      <c r="T68" s="417">
        <v>91</v>
      </c>
      <c r="U68" s="418">
        <f t="shared" si="3"/>
        <v>0.4431818181818182</v>
      </c>
    </row>
    <row r="69" spans="1:21" s="132" customFormat="1" ht="13.5" customHeight="1">
      <c r="A69" s="191">
        <v>3</v>
      </c>
      <c r="B69" s="192" t="s">
        <v>403</v>
      </c>
      <c r="C69" s="193">
        <v>80</v>
      </c>
      <c r="D69" s="417">
        <v>234</v>
      </c>
      <c r="E69" s="193">
        <v>140</v>
      </c>
      <c r="F69" s="193">
        <v>94</v>
      </c>
      <c r="G69" s="193"/>
      <c r="H69" s="193"/>
      <c r="I69" s="417">
        <v>234</v>
      </c>
      <c r="J69" s="417">
        <v>113</v>
      </c>
      <c r="K69" s="417">
        <v>60</v>
      </c>
      <c r="L69" s="193">
        <v>57</v>
      </c>
      <c r="M69" s="193">
        <v>3</v>
      </c>
      <c r="N69" s="193">
        <v>53</v>
      </c>
      <c r="O69" s="193"/>
      <c r="P69" s="194"/>
      <c r="Q69" s="194">
        <v>120</v>
      </c>
      <c r="R69" s="194">
        <v>1</v>
      </c>
      <c r="S69" s="194"/>
      <c r="T69" s="417">
        <v>174</v>
      </c>
      <c r="U69" s="418">
        <f t="shared" si="3"/>
        <v>0.5309734513274337</v>
      </c>
    </row>
    <row r="70" spans="1:21" s="132" customFormat="1" ht="13.5" customHeight="1">
      <c r="A70" s="191">
        <v>4</v>
      </c>
      <c r="B70" s="192" t="s">
        <v>440</v>
      </c>
      <c r="C70" s="193">
        <v>39</v>
      </c>
      <c r="D70" s="417">
        <v>187</v>
      </c>
      <c r="E70" s="193">
        <v>140</v>
      </c>
      <c r="F70" s="193">
        <v>47</v>
      </c>
      <c r="G70" s="193"/>
      <c r="H70" s="193"/>
      <c r="I70" s="417">
        <v>187</v>
      </c>
      <c r="J70" s="417">
        <v>92</v>
      </c>
      <c r="K70" s="417">
        <v>37</v>
      </c>
      <c r="L70" s="193">
        <v>28</v>
      </c>
      <c r="M70" s="193">
        <v>9</v>
      </c>
      <c r="N70" s="193">
        <v>55</v>
      </c>
      <c r="O70" s="193"/>
      <c r="P70" s="194"/>
      <c r="Q70" s="194">
        <v>91</v>
      </c>
      <c r="R70" s="194">
        <v>1</v>
      </c>
      <c r="S70" s="194">
        <v>3</v>
      </c>
      <c r="T70" s="417">
        <v>150</v>
      </c>
      <c r="U70" s="418">
        <f t="shared" si="3"/>
        <v>0.40217391304347827</v>
      </c>
    </row>
    <row r="71" spans="1:21" s="132" customFormat="1" ht="13.5" customHeight="1">
      <c r="A71" s="191">
        <v>5</v>
      </c>
      <c r="B71" s="192" t="s">
        <v>402</v>
      </c>
      <c r="C71" s="193">
        <v>79</v>
      </c>
      <c r="D71" s="417">
        <v>248</v>
      </c>
      <c r="E71" s="193">
        <v>144</v>
      </c>
      <c r="F71" s="193">
        <v>104</v>
      </c>
      <c r="G71" s="193"/>
      <c r="H71" s="193"/>
      <c r="I71" s="417">
        <v>248</v>
      </c>
      <c r="J71" s="417">
        <v>169</v>
      </c>
      <c r="K71" s="417">
        <v>63</v>
      </c>
      <c r="L71" s="193">
        <v>61</v>
      </c>
      <c r="M71" s="193">
        <v>2</v>
      </c>
      <c r="N71" s="193">
        <v>106</v>
      </c>
      <c r="O71" s="193"/>
      <c r="P71" s="194"/>
      <c r="Q71" s="194">
        <v>74</v>
      </c>
      <c r="R71" s="194">
        <v>5</v>
      </c>
      <c r="S71" s="194"/>
      <c r="T71" s="417">
        <v>185</v>
      </c>
      <c r="U71" s="418">
        <f t="shared" si="3"/>
        <v>0.3727810650887574</v>
      </c>
    </row>
    <row r="72" spans="1:21" s="132" customFormat="1" ht="13.5" customHeight="1">
      <c r="A72" s="191">
        <v>6</v>
      </c>
      <c r="B72" s="192" t="s">
        <v>405</v>
      </c>
      <c r="C72" s="193">
        <v>75</v>
      </c>
      <c r="D72" s="417">
        <v>229</v>
      </c>
      <c r="E72" s="193">
        <v>139</v>
      </c>
      <c r="F72" s="193">
        <v>90</v>
      </c>
      <c r="G72" s="193">
        <v>1</v>
      </c>
      <c r="H72" s="193"/>
      <c r="I72" s="417">
        <v>228</v>
      </c>
      <c r="J72" s="417">
        <v>138</v>
      </c>
      <c r="K72" s="417">
        <v>49</v>
      </c>
      <c r="L72" s="193">
        <v>47</v>
      </c>
      <c r="M72" s="193">
        <v>2</v>
      </c>
      <c r="N72" s="193">
        <v>89</v>
      </c>
      <c r="O72" s="193"/>
      <c r="P72" s="194"/>
      <c r="Q72" s="194">
        <v>89</v>
      </c>
      <c r="R72" s="194">
        <v>1</v>
      </c>
      <c r="S72" s="194"/>
      <c r="T72" s="417">
        <v>179</v>
      </c>
      <c r="U72" s="418">
        <f t="shared" si="3"/>
        <v>0.35507246376811596</v>
      </c>
    </row>
    <row r="73" spans="1:21" s="132" customFormat="1" ht="13.5" customHeight="1">
      <c r="A73" s="191">
        <v>7</v>
      </c>
      <c r="B73" s="192" t="s">
        <v>401</v>
      </c>
      <c r="C73" s="193">
        <v>70</v>
      </c>
      <c r="D73" s="417">
        <v>177</v>
      </c>
      <c r="E73" s="193">
        <v>99</v>
      </c>
      <c r="F73" s="193">
        <v>78</v>
      </c>
      <c r="G73" s="193"/>
      <c r="H73" s="193"/>
      <c r="I73" s="417">
        <v>177</v>
      </c>
      <c r="J73" s="417">
        <v>117</v>
      </c>
      <c r="K73" s="417">
        <v>41</v>
      </c>
      <c r="L73" s="193">
        <v>41</v>
      </c>
      <c r="M73" s="193">
        <v>0</v>
      </c>
      <c r="N73" s="193">
        <v>76</v>
      </c>
      <c r="O73" s="193"/>
      <c r="P73" s="194"/>
      <c r="Q73" s="194">
        <v>60</v>
      </c>
      <c r="R73" s="194">
        <v>0</v>
      </c>
      <c r="S73" s="194"/>
      <c r="T73" s="417">
        <v>136</v>
      </c>
      <c r="U73" s="418">
        <f t="shared" si="3"/>
        <v>0.3504273504273504</v>
      </c>
    </row>
    <row r="74" spans="1:21" s="132" customFormat="1" ht="13.5" customHeight="1">
      <c r="A74" s="191">
        <v>8</v>
      </c>
      <c r="B74" s="192" t="s">
        <v>407</v>
      </c>
      <c r="C74" s="193">
        <v>58</v>
      </c>
      <c r="D74" s="417">
        <v>195</v>
      </c>
      <c r="E74" s="193">
        <v>131</v>
      </c>
      <c r="F74" s="193">
        <v>64</v>
      </c>
      <c r="G74" s="193">
        <v>8</v>
      </c>
      <c r="H74" s="193"/>
      <c r="I74" s="417">
        <v>187</v>
      </c>
      <c r="J74" s="417">
        <v>95</v>
      </c>
      <c r="K74" s="417">
        <v>47</v>
      </c>
      <c r="L74" s="193">
        <v>45</v>
      </c>
      <c r="M74" s="193">
        <v>2</v>
      </c>
      <c r="N74" s="193">
        <v>48</v>
      </c>
      <c r="O74" s="193"/>
      <c r="P74" s="194"/>
      <c r="Q74" s="194">
        <v>86</v>
      </c>
      <c r="R74" s="194">
        <v>6</v>
      </c>
      <c r="S74" s="194"/>
      <c r="T74" s="417">
        <v>140</v>
      </c>
      <c r="U74" s="418">
        <f>IF(J74&lt;&gt;0,K74/J74,"")</f>
        <v>0.49473684210526314</v>
      </c>
    </row>
    <row r="75" spans="1:21" s="132" customFormat="1" ht="13.5" customHeight="1">
      <c r="A75" s="191">
        <v>9</v>
      </c>
      <c r="B75" s="192" t="s">
        <v>383</v>
      </c>
      <c r="C75" s="193">
        <v>26</v>
      </c>
      <c r="D75" s="417">
        <v>136</v>
      </c>
      <c r="E75" s="193">
        <v>107</v>
      </c>
      <c r="F75" s="193">
        <v>29</v>
      </c>
      <c r="G75" s="193"/>
      <c r="H75" s="193"/>
      <c r="I75" s="417">
        <v>136</v>
      </c>
      <c r="J75" s="417">
        <v>80</v>
      </c>
      <c r="K75" s="417">
        <v>27</v>
      </c>
      <c r="L75" s="193">
        <v>26</v>
      </c>
      <c r="M75" s="193">
        <v>1</v>
      </c>
      <c r="N75" s="193">
        <v>53</v>
      </c>
      <c r="O75" s="193"/>
      <c r="P75" s="194"/>
      <c r="Q75" s="194">
        <v>56</v>
      </c>
      <c r="R75" s="194"/>
      <c r="S75" s="194"/>
      <c r="T75" s="417">
        <v>109</v>
      </c>
      <c r="U75" s="418">
        <f t="shared" si="3"/>
        <v>0.3375</v>
      </c>
    </row>
    <row r="76" spans="1:21" s="334" customFormat="1" ht="13.5" customHeight="1">
      <c r="A76" s="496" t="s">
        <v>9</v>
      </c>
      <c r="B76" s="497" t="s">
        <v>11</v>
      </c>
      <c r="C76" s="499">
        <v>0</v>
      </c>
      <c r="D76" s="499">
        <v>0</v>
      </c>
      <c r="E76" s="499">
        <v>0</v>
      </c>
      <c r="F76" s="499">
        <v>0</v>
      </c>
      <c r="G76" s="499">
        <v>0</v>
      </c>
      <c r="H76" s="499">
        <v>0</v>
      </c>
      <c r="I76" s="499">
        <v>0</v>
      </c>
      <c r="J76" s="499">
        <v>0</v>
      </c>
      <c r="K76" s="499">
        <v>0</v>
      </c>
      <c r="L76" s="499">
        <v>0</v>
      </c>
      <c r="M76" s="499">
        <v>0</v>
      </c>
      <c r="N76" s="499">
        <v>0</v>
      </c>
      <c r="O76" s="499">
        <v>0</v>
      </c>
      <c r="P76" s="499">
        <v>0</v>
      </c>
      <c r="Q76" s="499">
        <v>0</v>
      </c>
      <c r="R76" s="499">
        <v>0</v>
      </c>
      <c r="S76" s="499">
        <v>0</v>
      </c>
      <c r="T76" s="499">
        <v>0</v>
      </c>
      <c r="U76" s="500">
        <f t="shared" si="3"/>
      </c>
    </row>
    <row r="77" spans="1:21" s="132" customFormat="1" ht="13.5" customHeight="1">
      <c r="A77" s="501" t="s">
        <v>346</v>
      </c>
      <c r="B77" s="502" t="s">
        <v>347</v>
      </c>
      <c r="C77" s="417">
        <v>452</v>
      </c>
      <c r="D77" s="417">
        <v>1149</v>
      </c>
      <c r="E77" s="417">
        <v>661</v>
      </c>
      <c r="F77" s="417">
        <v>488</v>
      </c>
      <c r="G77" s="417">
        <v>1</v>
      </c>
      <c r="H77" s="417">
        <v>0</v>
      </c>
      <c r="I77" s="417">
        <v>1148</v>
      </c>
      <c r="J77" s="417">
        <v>753</v>
      </c>
      <c r="K77" s="417">
        <v>346</v>
      </c>
      <c r="L77" s="417">
        <v>335</v>
      </c>
      <c r="M77" s="417">
        <v>11</v>
      </c>
      <c r="N77" s="417">
        <v>407</v>
      </c>
      <c r="O77" s="417">
        <v>0</v>
      </c>
      <c r="P77" s="417">
        <v>0</v>
      </c>
      <c r="Q77" s="417">
        <v>392</v>
      </c>
      <c r="R77" s="417">
        <v>1</v>
      </c>
      <c r="S77" s="417">
        <v>2</v>
      </c>
      <c r="T77" s="417">
        <v>802</v>
      </c>
      <c r="U77" s="418">
        <f t="shared" si="3"/>
        <v>0.4594953519256308</v>
      </c>
    </row>
    <row r="78" spans="1:21" s="132" customFormat="1" ht="13.5" customHeight="1">
      <c r="A78" s="191" t="s">
        <v>13</v>
      </c>
      <c r="B78" s="192" t="s">
        <v>408</v>
      </c>
      <c r="C78" s="193">
        <v>10</v>
      </c>
      <c r="D78" s="417">
        <v>30</v>
      </c>
      <c r="E78" s="193">
        <v>19</v>
      </c>
      <c r="F78" s="193">
        <v>11</v>
      </c>
      <c r="G78" s="193">
        <v>0</v>
      </c>
      <c r="H78" s="193"/>
      <c r="I78" s="417">
        <v>30</v>
      </c>
      <c r="J78" s="417">
        <v>13</v>
      </c>
      <c r="K78" s="417">
        <v>11</v>
      </c>
      <c r="L78" s="193">
        <v>11</v>
      </c>
      <c r="M78" s="193">
        <v>0</v>
      </c>
      <c r="N78" s="193">
        <v>2</v>
      </c>
      <c r="O78" s="193"/>
      <c r="P78" s="194">
        <v>0</v>
      </c>
      <c r="Q78" s="194">
        <v>16</v>
      </c>
      <c r="R78" s="194">
        <v>1</v>
      </c>
      <c r="S78" s="194">
        <v>0</v>
      </c>
      <c r="T78" s="417">
        <v>19</v>
      </c>
      <c r="U78" s="418">
        <f t="shared" si="3"/>
        <v>0.8461538461538461</v>
      </c>
    </row>
    <row r="79" spans="1:21" s="132" customFormat="1" ht="13.5" customHeight="1">
      <c r="A79" s="191" t="s">
        <v>14</v>
      </c>
      <c r="B79" s="192" t="s">
        <v>409</v>
      </c>
      <c r="C79" s="193">
        <v>95</v>
      </c>
      <c r="D79" s="417">
        <v>261</v>
      </c>
      <c r="E79" s="193">
        <v>150</v>
      </c>
      <c r="F79" s="193">
        <v>111</v>
      </c>
      <c r="G79" s="193">
        <v>0</v>
      </c>
      <c r="H79" s="193"/>
      <c r="I79" s="417">
        <v>261</v>
      </c>
      <c r="J79" s="417">
        <v>186</v>
      </c>
      <c r="K79" s="417">
        <v>63</v>
      </c>
      <c r="L79" s="193">
        <v>61</v>
      </c>
      <c r="M79" s="193">
        <v>2</v>
      </c>
      <c r="N79" s="193">
        <v>123</v>
      </c>
      <c r="O79" s="193"/>
      <c r="P79" s="194"/>
      <c r="Q79" s="194">
        <v>75</v>
      </c>
      <c r="R79" s="194"/>
      <c r="S79" s="194"/>
      <c r="T79" s="417">
        <v>198</v>
      </c>
      <c r="U79" s="418">
        <f t="shared" si="3"/>
        <v>0.3387096774193548</v>
      </c>
    </row>
    <row r="80" spans="1:21" s="132" customFormat="1" ht="13.5" customHeight="1">
      <c r="A80" s="191" t="s">
        <v>19</v>
      </c>
      <c r="B80" s="192" t="s">
        <v>411</v>
      </c>
      <c r="C80" s="193">
        <v>86</v>
      </c>
      <c r="D80" s="417">
        <v>178</v>
      </c>
      <c r="E80" s="193">
        <v>87</v>
      </c>
      <c r="F80" s="193">
        <v>91</v>
      </c>
      <c r="G80" s="193">
        <v>0</v>
      </c>
      <c r="H80" s="193"/>
      <c r="I80" s="417">
        <v>178</v>
      </c>
      <c r="J80" s="417">
        <v>135</v>
      </c>
      <c r="K80" s="417">
        <v>71</v>
      </c>
      <c r="L80" s="193">
        <v>70</v>
      </c>
      <c r="M80" s="193">
        <v>1</v>
      </c>
      <c r="N80" s="193">
        <v>64</v>
      </c>
      <c r="O80" s="193">
        <v>0</v>
      </c>
      <c r="P80" s="194"/>
      <c r="Q80" s="194">
        <v>43</v>
      </c>
      <c r="R80" s="194"/>
      <c r="S80" s="194"/>
      <c r="T80" s="417">
        <v>107</v>
      </c>
      <c r="U80" s="418">
        <f t="shared" si="3"/>
        <v>0.5259259259259259</v>
      </c>
    </row>
    <row r="81" spans="1:21" s="132" customFormat="1" ht="13.5" customHeight="1">
      <c r="A81" s="191" t="s">
        <v>22</v>
      </c>
      <c r="B81" s="192" t="s">
        <v>419</v>
      </c>
      <c r="C81" s="193">
        <v>86</v>
      </c>
      <c r="D81" s="417">
        <v>228</v>
      </c>
      <c r="E81" s="193">
        <v>138</v>
      </c>
      <c r="F81" s="193">
        <v>90</v>
      </c>
      <c r="G81" s="193">
        <v>0</v>
      </c>
      <c r="H81" s="193"/>
      <c r="I81" s="417">
        <v>228</v>
      </c>
      <c r="J81" s="417">
        <v>148</v>
      </c>
      <c r="K81" s="417">
        <v>57</v>
      </c>
      <c r="L81" s="193">
        <v>56</v>
      </c>
      <c r="M81" s="193">
        <v>1</v>
      </c>
      <c r="N81" s="193">
        <v>91</v>
      </c>
      <c r="O81" s="193"/>
      <c r="P81" s="194"/>
      <c r="Q81" s="194">
        <v>80</v>
      </c>
      <c r="R81" s="194"/>
      <c r="S81" s="194">
        <v>0</v>
      </c>
      <c r="T81" s="417">
        <v>171</v>
      </c>
      <c r="U81" s="418">
        <f t="shared" si="3"/>
        <v>0.38513513513513514</v>
      </c>
    </row>
    <row r="82" spans="1:21" s="132" customFormat="1" ht="13.5" customHeight="1">
      <c r="A82" s="191" t="s">
        <v>23</v>
      </c>
      <c r="B82" s="192" t="s">
        <v>410</v>
      </c>
      <c r="C82" s="193">
        <v>78</v>
      </c>
      <c r="D82" s="417">
        <v>229</v>
      </c>
      <c r="E82" s="193">
        <v>147</v>
      </c>
      <c r="F82" s="193">
        <v>82</v>
      </c>
      <c r="G82" s="193">
        <v>1</v>
      </c>
      <c r="H82" s="193"/>
      <c r="I82" s="417">
        <v>228</v>
      </c>
      <c r="J82" s="417">
        <v>116</v>
      </c>
      <c r="K82" s="417">
        <v>72</v>
      </c>
      <c r="L82" s="193">
        <v>69</v>
      </c>
      <c r="M82" s="193">
        <v>3</v>
      </c>
      <c r="N82" s="193">
        <v>44</v>
      </c>
      <c r="O82" s="193"/>
      <c r="P82" s="194"/>
      <c r="Q82" s="194">
        <v>112</v>
      </c>
      <c r="R82" s="194"/>
      <c r="S82" s="194"/>
      <c r="T82" s="417">
        <v>156</v>
      </c>
      <c r="U82" s="418">
        <f t="shared" si="3"/>
        <v>0.6206896551724138</v>
      </c>
    </row>
    <row r="83" spans="1:21" s="132" customFormat="1" ht="13.5" customHeight="1">
      <c r="A83" s="191" t="s">
        <v>24</v>
      </c>
      <c r="B83" s="192" t="s">
        <v>412</v>
      </c>
      <c r="C83" s="193">
        <v>97</v>
      </c>
      <c r="D83" s="417">
        <v>223</v>
      </c>
      <c r="E83" s="193">
        <v>120</v>
      </c>
      <c r="F83" s="193">
        <v>103</v>
      </c>
      <c r="G83" s="193">
        <v>0</v>
      </c>
      <c r="H83" s="193"/>
      <c r="I83" s="417">
        <v>223</v>
      </c>
      <c r="J83" s="417">
        <v>155</v>
      </c>
      <c r="K83" s="417">
        <v>72</v>
      </c>
      <c r="L83" s="193">
        <v>68</v>
      </c>
      <c r="M83" s="193">
        <v>4</v>
      </c>
      <c r="N83" s="193">
        <v>83</v>
      </c>
      <c r="O83" s="193">
        <v>0</v>
      </c>
      <c r="P83" s="194">
        <v>0</v>
      </c>
      <c r="Q83" s="194">
        <v>66</v>
      </c>
      <c r="R83" s="194">
        <v>0</v>
      </c>
      <c r="S83" s="194">
        <v>2</v>
      </c>
      <c r="T83" s="417">
        <v>151</v>
      </c>
      <c r="U83" s="418">
        <f t="shared" si="3"/>
        <v>0.4645161290322581</v>
      </c>
    </row>
    <row r="84" spans="1:21" s="334" customFormat="1" ht="13.5" customHeight="1">
      <c r="A84" s="496" t="s">
        <v>9</v>
      </c>
      <c r="B84" s="497"/>
      <c r="C84" s="499">
        <v>0</v>
      </c>
      <c r="D84" s="499">
        <v>0</v>
      </c>
      <c r="E84" s="499">
        <v>0</v>
      </c>
      <c r="F84" s="499">
        <v>0</v>
      </c>
      <c r="G84" s="499">
        <v>0</v>
      </c>
      <c r="H84" s="499">
        <v>0</v>
      </c>
      <c r="I84" s="499">
        <v>0</v>
      </c>
      <c r="J84" s="499">
        <v>0</v>
      </c>
      <c r="K84" s="499">
        <v>0</v>
      </c>
      <c r="L84" s="499">
        <v>0</v>
      </c>
      <c r="M84" s="499">
        <v>0</v>
      </c>
      <c r="N84" s="499">
        <v>0</v>
      </c>
      <c r="O84" s="499">
        <v>0</v>
      </c>
      <c r="P84" s="499">
        <v>0</v>
      </c>
      <c r="Q84" s="499">
        <v>0</v>
      </c>
      <c r="R84" s="499">
        <v>0</v>
      </c>
      <c r="S84" s="499">
        <v>0</v>
      </c>
      <c r="T84" s="499">
        <v>0</v>
      </c>
      <c r="U84" s="500"/>
    </row>
    <row r="85" spans="1:21" s="132" customFormat="1" ht="17.25" customHeight="1">
      <c r="A85" s="501" t="s">
        <v>348</v>
      </c>
      <c r="B85" s="502" t="s">
        <v>349</v>
      </c>
      <c r="C85" s="417">
        <v>375</v>
      </c>
      <c r="D85" s="417">
        <v>1224</v>
      </c>
      <c r="E85" s="417">
        <v>744</v>
      </c>
      <c r="F85" s="417">
        <v>480</v>
      </c>
      <c r="G85" s="417">
        <v>2</v>
      </c>
      <c r="H85" s="417">
        <v>0</v>
      </c>
      <c r="I85" s="417">
        <v>1222</v>
      </c>
      <c r="J85" s="417">
        <v>708</v>
      </c>
      <c r="K85" s="417">
        <v>271</v>
      </c>
      <c r="L85" s="417">
        <v>265</v>
      </c>
      <c r="M85" s="417">
        <v>6</v>
      </c>
      <c r="N85" s="417">
        <v>437</v>
      </c>
      <c r="O85" s="417">
        <v>0</v>
      </c>
      <c r="P85" s="417">
        <v>0</v>
      </c>
      <c r="Q85" s="417">
        <v>508</v>
      </c>
      <c r="R85" s="417">
        <v>3</v>
      </c>
      <c r="S85" s="417">
        <v>3</v>
      </c>
      <c r="T85" s="417">
        <v>951</v>
      </c>
      <c r="U85" s="418">
        <f t="shared" si="3"/>
        <v>0.3827683615819209</v>
      </c>
    </row>
    <row r="86" spans="1:21" s="132" customFormat="1" ht="13.5" customHeight="1">
      <c r="A86" s="191" t="s">
        <v>13</v>
      </c>
      <c r="B86" s="192" t="s">
        <v>375</v>
      </c>
      <c r="C86" s="193">
        <v>0</v>
      </c>
      <c r="D86" s="417">
        <v>0</v>
      </c>
      <c r="E86" s="193">
        <v>0</v>
      </c>
      <c r="F86" s="193">
        <v>0</v>
      </c>
      <c r="G86" s="193">
        <v>0</v>
      </c>
      <c r="H86" s="193"/>
      <c r="I86" s="417">
        <v>0</v>
      </c>
      <c r="J86" s="417">
        <v>0</v>
      </c>
      <c r="K86" s="417">
        <v>0</v>
      </c>
      <c r="L86" s="193">
        <v>0</v>
      </c>
      <c r="M86" s="193">
        <v>0</v>
      </c>
      <c r="N86" s="193">
        <v>0</v>
      </c>
      <c r="O86" s="193">
        <v>0</v>
      </c>
      <c r="P86" s="194">
        <v>0</v>
      </c>
      <c r="Q86" s="194">
        <v>0</v>
      </c>
      <c r="R86" s="194">
        <v>0</v>
      </c>
      <c r="S86" s="194">
        <v>0</v>
      </c>
      <c r="T86" s="417">
        <v>0</v>
      </c>
      <c r="U86" s="418">
        <f t="shared" si="3"/>
      </c>
    </row>
    <row r="87" spans="1:21" s="132" customFormat="1" ht="13.5" customHeight="1">
      <c r="A87" s="191" t="s">
        <v>14</v>
      </c>
      <c r="B87" s="192" t="s">
        <v>374</v>
      </c>
      <c r="C87" s="193">
        <v>68</v>
      </c>
      <c r="D87" s="417">
        <v>204</v>
      </c>
      <c r="E87" s="193">
        <v>123</v>
      </c>
      <c r="F87" s="193">
        <v>81</v>
      </c>
      <c r="G87" s="193">
        <v>0</v>
      </c>
      <c r="H87" s="193"/>
      <c r="I87" s="417">
        <v>204</v>
      </c>
      <c r="J87" s="417">
        <v>108</v>
      </c>
      <c r="K87" s="417">
        <v>42</v>
      </c>
      <c r="L87" s="193">
        <v>42</v>
      </c>
      <c r="M87" s="193">
        <v>0</v>
      </c>
      <c r="N87" s="193">
        <v>66</v>
      </c>
      <c r="O87" s="193">
        <v>0</v>
      </c>
      <c r="P87" s="194">
        <v>0</v>
      </c>
      <c r="Q87" s="194">
        <v>96</v>
      </c>
      <c r="R87" s="194">
        <v>0</v>
      </c>
      <c r="S87" s="194">
        <v>0</v>
      </c>
      <c r="T87" s="417">
        <v>162</v>
      </c>
      <c r="U87" s="418">
        <f t="shared" si="3"/>
        <v>0.3888888888888889</v>
      </c>
    </row>
    <row r="88" spans="1:21" s="132" customFormat="1" ht="13.5" customHeight="1">
      <c r="A88" s="191" t="s">
        <v>19</v>
      </c>
      <c r="B88" s="192" t="s">
        <v>376</v>
      </c>
      <c r="C88" s="193">
        <v>100</v>
      </c>
      <c r="D88" s="417">
        <v>258</v>
      </c>
      <c r="E88" s="193">
        <v>143</v>
      </c>
      <c r="F88" s="193">
        <v>115</v>
      </c>
      <c r="G88" s="193">
        <v>0</v>
      </c>
      <c r="H88" s="193"/>
      <c r="I88" s="417">
        <v>258</v>
      </c>
      <c r="J88" s="417">
        <v>164</v>
      </c>
      <c r="K88" s="417">
        <v>79</v>
      </c>
      <c r="L88" s="193">
        <v>78</v>
      </c>
      <c r="M88" s="193">
        <v>1</v>
      </c>
      <c r="N88" s="193">
        <v>85</v>
      </c>
      <c r="O88" s="193">
        <v>0</v>
      </c>
      <c r="P88" s="194">
        <v>0</v>
      </c>
      <c r="Q88" s="194">
        <v>92</v>
      </c>
      <c r="R88" s="194">
        <v>0</v>
      </c>
      <c r="S88" s="194">
        <v>2</v>
      </c>
      <c r="T88" s="417">
        <v>179</v>
      </c>
      <c r="U88" s="418">
        <f t="shared" si="3"/>
        <v>0.4817073170731707</v>
      </c>
    </row>
    <row r="89" spans="1:21" s="132" customFormat="1" ht="13.5" customHeight="1">
      <c r="A89" s="191" t="s">
        <v>22</v>
      </c>
      <c r="B89" s="192" t="s">
        <v>377</v>
      </c>
      <c r="C89" s="193">
        <v>69</v>
      </c>
      <c r="D89" s="417">
        <v>262</v>
      </c>
      <c r="E89" s="193">
        <v>167</v>
      </c>
      <c r="F89" s="193">
        <v>95</v>
      </c>
      <c r="G89" s="193">
        <v>1</v>
      </c>
      <c r="H89" s="193"/>
      <c r="I89" s="417">
        <v>261</v>
      </c>
      <c r="J89" s="417">
        <v>152</v>
      </c>
      <c r="K89" s="417">
        <v>49</v>
      </c>
      <c r="L89" s="193">
        <v>47</v>
      </c>
      <c r="M89" s="193">
        <v>2</v>
      </c>
      <c r="N89" s="193">
        <v>103</v>
      </c>
      <c r="O89" s="193">
        <v>0</v>
      </c>
      <c r="P89" s="194">
        <v>0</v>
      </c>
      <c r="Q89" s="194">
        <v>106</v>
      </c>
      <c r="R89" s="194">
        <v>2</v>
      </c>
      <c r="S89" s="194">
        <v>1</v>
      </c>
      <c r="T89" s="417">
        <v>212</v>
      </c>
      <c r="U89" s="418">
        <f t="shared" si="3"/>
        <v>0.3223684210526316</v>
      </c>
    </row>
    <row r="90" spans="1:21" s="132" customFormat="1" ht="13.5" customHeight="1">
      <c r="A90" s="191" t="s">
        <v>23</v>
      </c>
      <c r="B90" s="192" t="s">
        <v>378</v>
      </c>
      <c r="C90" s="193">
        <v>88</v>
      </c>
      <c r="D90" s="417">
        <v>313</v>
      </c>
      <c r="E90" s="193">
        <v>213</v>
      </c>
      <c r="F90" s="193">
        <v>100</v>
      </c>
      <c r="G90" s="193">
        <v>1</v>
      </c>
      <c r="H90" s="193"/>
      <c r="I90" s="417">
        <v>312</v>
      </c>
      <c r="J90" s="417">
        <v>176</v>
      </c>
      <c r="K90" s="417">
        <v>53</v>
      </c>
      <c r="L90" s="193">
        <v>50</v>
      </c>
      <c r="M90" s="193">
        <v>3</v>
      </c>
      <c r="N90" s="193">
        <v>123</v>
      </c>
      <c r="O90" s="193">
        <v>0</v>
      </c>
      <c r="P90" s="194">
        <v>0</v>
      </c>
      <c r="Q90" s="194">
        <v>135</v>
      </c>
      <c r="R90" s="194">
        <v>1</v>
      </c>
      <c r="S90" s="194">
        <v>0</v>
      </c>
      <c r="T90" s="417">
        <v>259</v>
      </c>
      <c r="U90" s="418">
        <f t="shared" si="3"/>
        <v>0.30113636363636365</v>
      </c>
    </row>
    <row r="91" spans="1:21" s="132" customFormat="1" ht="13.5" customHeight="1">
      <c r="A91" s="191" t="s">
        <v>24</v>
      </c>
      <c r="B91" s="192" t="s">
        <v>379</v>
      </c>
      <c r="C91" s="193">
        <v>50</v>
      </c>
      <c r="D91" s="417">
        <v>187</v>
      </c>
      <c r="E91" s="193">
        <v>98</v>
      </c>
      <c r="F91" s="193">
        <v>89</v>
      </c>
      <c r="G91" s="193">
        <v>0</v>
      </c>
      <c r="H91" s="193"/>
      <c r="I91" s="417">
        <v>187</v>
      </c>
      <c r="J91" s="417">
        <v>108</v>
      </c>
      <c r="K91" s="417">
        <v>48</v>
      </c>
      <c r="L91" s="193">
        <v>48</v>
      </c>
      <c r="M91" s="193">
        <v>0</v>
      </c>
      <c r="N91" s="193">
        <v>60</v>
      </c>
      <c r="O91" s="193">
        <v>0</v>
      </c>
      <c r="P91" s="194">
        <v>0</v>
      </c>
      <c r="Q91" s="194">
        <v>79</v>
      </c>
      <c r="R91" s="194">
        <v>0</v>
      </c>
      <c r="S91" s="194">
        <v>0</v>
      </c>
      <c r="T91" s="417">
        <v>139</v>
      </c>
      <c r="U91" s="418">
        <f t="shared" si="3"/>
        <v>0.4444444444444444</v>
      </c>
    </row>
    <row r="92" spans="1:21" s="334" customFormat="1" ht="13.5" customHeight="1">
      <c r="A92" s="496" t="s">
        <v>9</v>
      </c>
      <c r="B92" s="497" t="s">
        <v>11</v>
      </c>
      <c r="C92" s="499">
        <v>0</v>
      </c>
      <c r="D92" s="499">
        <v>0</v>
      </c>
      <c r="E92" s="499">
        <v>0</v>
      </c>
      <c r="F92" s="499">
        <v>0</v>
      </c>
      <c r="G92" s="499">
        <v>0</v>
      </c>
      <c r="H92" s="499">
        <v>0</v>
      </c>
      <c r="I92" s="499">
        <v>0</v>
      </c>
      <c r="J92" s="499">
        <v>0</v>
      </c>
      <c r="K92" s="499">
        <v>0</v>
      </c>
      <c r="L92" s="499">
        <v>0</v>
      </c>
      <c r="M92" s="499">
        <v>0</v>
      </c>
      <c r="N92" s="499">
        <v>0</v>
      </c>
      <c r="O92" s="499">
        <v>0</v>
      </c>
      <c r="P92" s="499">
        <v>0</v>
      </c>
      <c r="Q92" s="499">
        <v>0</v>
      </c>
      <c r="R92" s="499">
        <v>0</v>
      </c>
      <c r="S92" s="499">
        <v>0</v>
      </c>
      <c r="T92" s="499">
        <v>0</v>
      </c>
      <c r="U92" s="500"/>
    </row>
    <row r="93" spans="1:21" s="132" customFormat="1" ht="13.5" customHeight="1">
      <c r="A93" s="501" t="s">
        <v>350</v>
      </c>
      <c r="B93" s="502" t="s">
        <v>351</v>
      </c>
      <c r="C93" s="417">
        <v>284</v>
      </c>
      <c r="D93" s="417">
        <v>845</v>
      </c>
      <c r="E93" s="417">
        <v>483</v>
      </c>
      <c r="F93" s="417">
        <v>362</v>
      </c>
      <c r="G93" s="417">
        <v>12</v>
      </c>
      <c r="H93" s="417">
        <v>0</v>
      </c>
      <c r="I93" s="417">
        <v>833</v>
      </c>
      <c r="J93" s="417">
        <v>563</v>
      </c>
      <c r="K93" s="417">
        <v>274</v>
      </c>
      <c r="L93" s="417">
        <v>270</v>
      </c>
      <c r="M93" s="417">
        <v>4</v>
      </c>
      <c r="N93" s="417">
        <v>287</v>
      </c>
      <c r="O93" s="417">
        <v>1</v>
      </c>
      <c r="P93" s="417">
        <v>1</v>
      </c>
      <c r="Q93" s="417">
        <v>258</v>
      </c>
      <c r="R93" s="417">
        <v>10</v>
      </c>
      <c r="S93" s="417">
        <v>2</v>
      </c>
      <c r="T93" s="417">
        <v>559</v>
      </c>
      <c r="U93" s="418">
        <f t="shared" si="3"/>
        <v>0.4866785079928952</v>
      </c>
    </row>
    <row r="94" spans="1:21" s="132" customFormat="1" ht="13.5" customHeight="1">
      <c r="A94" s="191">
        <v>1</v>
      </c>
      <c r="B94" s="192" t="s">
        <v>462</v>
      </c>
      <c r="C94" s="193">
        <v>53</v>
      </c>
      <c r="D94" s="417">
        <v>60</v>
      </c>
      <c r="E94" s="193">
        <v>0</v>
      </c>
      <c r="F94" s="193">
        <v>60</v>
      </c>
      <c r="G94" s="193">
        <v>3</v>
      </c>
      <c r="H94" s="193"/>
      <c r="I94" s="417">
        <v>57</v>
      </c>
      <c r="J94" s="417">
        <v>54</v>
      </c>
      <c r="K94" s="417">
        <v>39</v>
      </c>
      <c r="L94" s="193">
        <v>39</v>
      </c>
      <c r="M94" s="193">
        <v>0</v>
      </c>
      <c r="N94" s="193">
        <v>15</v>
      </c>
      <c r="O94" s="193">
        <v>0</v>
      </c>
      <c r="P94" s="194">
        <v>0</v>
      </c>
      <c r="Q94" s="194">
        <v>3</v>
      </c>
      <c r="R94" s="194">
        <v>0</v>
      </c>
      <c r="S94" s="194">
        <v>0</v>
      </c>
      <c r="T94" s="417">
        <v>18</v>
      </c>
      <c r="U94" s="418">
        <f t="shared" si="3"/>
        <v>0.7222222222222222</v>
      </c>
    </row>
    <row r="95" spans="1:21" s="132" customFormat="1" ht="13.5" customHeight="1">
      <c r="A95" s="191">
        <v>2</v>
      </c>
      <c r="B95" s="192" t="s">
        <v>381</v>
      </c>
      <c r="C95" s="193">
        <v>76</v>
      </c>
      <c r="D95" s="417">
        <v>248</v>
      </c>
      <c r="E95" s="193">
        <v>148</v>
      </c>
      <c r="F95" s="193">
        <v>100</v>
      </c>
      <c r="G95" s="193">
        <v>1</v>
      </c>
      <c r="H95" s="193"/>
      <c r="I95" s="417">
        <v>247</v>
      </c>
      <c r="J95" s="417">
        <v>155</v>
      </c>
      <c r="K95" s="417">
        <v>71</v>
      </c>
      <c r="L95" s="193">
        <v>68</v>
      </c>
      <c r="M95" s="193">
        <v>3</v>
      </c>
      <c r="N95" s="193">
        <v>84</v>
      </c>
      <c r="O95" s="193">
        <v>0</v>
      </c>
      <c r="P95" s="194">
        <v>0</v>
      </c>
      <c r="Q95" s="194">
        <v>91</v>
      </c>
      <c r="R95" s="194">
        <v>1</v>
      </c>
      <c r="S95" s="194">
        <v>0</v>
      </c>
      <c r="T95" s="417">
        <v>176</v>
      </c>
      <c r="U95" s="418">
        <f t="shared" si="3"/>
        <v>0.45806451612903226</v>
      </c>
    </row>
    <row r="96" spans="1:21" s="132" customFormat="1" ht="13.5" customHeight="1">
      <c r="A96" s="191">
        <v>3</v>
      </c>
      <c r="B96" s="192" t="s">
        <v>441</v>
      </c>
      <c r="C96" s="193">
        <v>52</v>
      </c>
      <c r="D96" s="417">
        <v>171</v>
      </c>
      <c r="E96" s="193">
        <v>97</v>
      </c>
      <c r="F96" s="193">
        <v>74</v>
      </c>
      <c r="G96" s="193">
        <v>0</v>
      </c>
      <c r="H96" s="193"/>
      <c r="I96" s="417">
        <v>171</v>
      </c>
      <c r="J96" s="417">
        <v>120</v>
      </c>
      <c r="K96" s="417">
        <v>61</v>
      </c>
      <c r="L96" s="193">
        <v>60</v>
      </c>
      <c r="M96" s="193">
        <v>1</v>
      </c>
      <c r="N96" s="193">
        <v>59</v>
      </c>
      <c r="O96" s="193">
        <v>0</v>
      </c>
      <c r="P96" s="194">
        <v>0</v>
      </c>
      <c r="Q96" s="194">
        <v>51</v>
      </c>
      <c r="R96" s="194">
        <v>0</v>
      </c>
      <c r="S96" s="194">
        <v>0</v>
      </c>
      <c r="T96" s="417">
        <v>110</v>
      </c>
      <c r="U96" s="418">
        <f t="shared" si="3"/>
        <v>0.5083333333333333</v>
      </c>
    </row>
    <row r="97" spans="1:21" s="132" customFormat="1" ht="13.5" customHeight="1">
      <c r="A97" s="191">
        <v>4</v>
      </c>
      <c r="B97" s="192" t="s">
        <v>380</v>
      </c>
      <c r="C97" s="193">
        <v>37</v>
      </c>
      <c r="D97" s="417">
        <v>117</v>
      </c>
      <c r="E97" s="193">
        <v>80</v>
      </c>
      <c r="F97" s="193">
        <v>37</v>
      </c>
      <c r="G97" s="193">
        <v>0</v>
      </c>
      <c r="H97" s="193"/>
      <c r="I97" s="417">
        <v>117</v>
      </c>
      <c r="J97" s="417">
        <v>79</v>
      </c>
      <c r="K97" s="417">
        <v>40</v>
      </c>
      <c r="L97" s="193">
        <v>40</v>
      </c>
      <c r="M97" s="193">
        <v>0</v>
      </c>
      <c r="N97" s="193">
        <v>38</v>
      </c>
      <c r="O97" s="193">
        <v>1</v>
      </c>
      <c r="P97" s="194">
        <v>0</v>
      </c>
      <c r="Q97" s="194">
        <v>31</v>
      </c>
      <c r="R97" s="194">
        <v>7</v>
      </c>
      <c r="S97" s="194">
        <v>0</v>
      </c>
      <c r="T97" s="417">
        <v>77</v>
      </c>
      <c r="U97" s="418">
        <f t="shared" si="3"/>
        <v>0.5063291139240507</v>
      </c>
    </row>
    <row r="98" spans="1:21" s="132" customFormat="1" ht="13.5" customHeight="1">
      <c r="A98" s="191">
        <v>5</v>
      </c>
      <c r="B98" s="192" t="s">
        <v>442</v>
      </c>
      <c r="C98" s="193">
        <v>43</v>
      </c>
      <c r="D98" s="417">
        <v>140</v>
      </c>
      <c r="E98" s="193">
        <v>86</v>
      </c>
      <c r="F98" s="193">
        <v>54</v>
      </c>
      <c r="G98" s="193">
        <v>0</v>
      </c>
      <c r="H98" s="193"/>
      <c r="I98" s="417">
        <v>140</v>
      </c>
      <c r="J98" s="417">
        <v>97</v>
      </c>
      <c r="K98" s="417">
        <v>37</v>
      </c>
      <c r="L98" s="193">
        <v>37</v>
      </c>
      <c r="M98" s="193">
        <v>0</v>
      </c>
      <c r="N98" s="193">
        <v>60</v>
      </c>
      <c r="O98" s="193">
        <v>0</v>
      </c>
      <c r="P98" s="194">
        <v>0</v>
      </c>
      <c r="Q98" s="194">
        <v>39</v>
      </c>
      <c r="R98" s="194">
        <v>2</v>
      </c>
      <c r="S98" s="194">
        <v>2</v>
      </c>
      <c r="T98" s="417">
        <v>103</v>
      </c>
      <c r="U98" s="418">
        <f t="shared" si="3"/>
        <v>0.38144329896907214</v>
      </c>
    </row>
    <row r="99" spans="1:21" s="132" customFormat="1" ht="13.5" customHeight="1">
      <c r="A99" s="191">
        <v>6</v>
      </c>
      <c r="B99" s="192" t="s">
        <v>443</v>
      </c>
      <c r="C99" s="193">
        <v>23</v>
      </c>
      <c r="D99" s="417">
        <v>109</v>
      </c>
      <c r="E99" s="193">
        <v>72</v>
      </c>
      <c r="F99" s="193">
        <v>37</v>
      </c>
      <c r="G99" s="193">
        <v>8</v>
      </c>
      <c r="H99" s="193"/>
      <c r="I99" s="417">
        <v>101</v>
      </c>
      <c r="J99" s="417">
        <v>58</v>
      </c>
      <c r="K99" s="417">
        <v>26</v>
      </c>
      <c r="L99" s="193">
        <v>26</v>
      </c>
      <c r="M99" s="193">
        <v>0</v>
      </c>
      <c r="N99" s="193">
        <v>31</v>
      </c>
      <c r="O99" s="193">
        <v>0</v>
      </c>
      <c r="P99" s="194">
        <v>1</v>
      </c>
      <c r="Q99" s="194">
        <v>43</v>
      </c>
      <c r="R99" s="194">
        <v>0</v>
      </c>
      <c r="S99" s="194">
        <v>0</v>
      </c>
      <c r="T99" s="417">
        <v>75</v>
      </c>
      <c r="U99" s="418">
        <f t="shared" si="3"/>
        <v>0.4482758620689655</v>
      </c>
    </row>
    <row r="100" spans="1:21" s="334" customFormat="1" ht="13.5" customHeight="1">
      <c r="A100" s="496" t="s">
        <v>9</v>
      </c>
      <c r="B100" s="497"/>
      <c r="C100" s="499">
        <v>0</v>
      </c>
      <c r="D100" s="499">
        <v>0</v>
      </c>
      <c r="E100" s="499">
        <v>0</v>
      </c>
      <c r="F100" s="499">
        <v>0</v>
      </c>
      <c r="G100" s="499">
        <v>0</v>
      </c>
      <c r="H100" s="499">
        <v>0</v>
      </c>
      <c r="I100" s="499">
        <v>0</v>
      </c>
      <c r="J100" s="499">
        <v>0</v>
      </c>
      <c r="K100" s="499">
        <v>0</v>
      </c>
      <c r="L100" s="499">
        <v>0</v>
      </c>
      <c r="M100" s="499">
        <v>0</v>
      </c>
      <c r="N100" s="499">
        <v>0</v>
      </c>
      <c r="O100" s="499">
        <v>0</v>
      </c>
      <c r="P100" s="499">
        <v>0</v>
      </c>
      <c r="Q100" s="499">
        <v>0</v>
      </c>
      <c r="R100" s="499">
        <v>0</v>
      </c>
      <c r="S100" s="499">
        <v>0</v>
      </c>
      <c r="T100" s="499">
        <v>0</v>
      </c>
      <c r="U100" s="500"/>
    </row>
    <row r="101" spans="1:21" s="132" customFormat="1" ht="17.25" customHeight="1">
      <c r="A101" s="501" t="s">
        <v>352</v>
      </c>
      <c r="B101" s="502" t="s">
        <v>353</v>
      </c>
      <c r="C101" s="417">
        <v>281</v>
      </c>
      <c r="D101" s="417">
        <v>1324</v>
      </c>
      <c r="E101" s="417">
        <v>850</v>
      </c>
      <c r="F101" s="417">
        <v>474</v>
      </c>
      <c r="G101" s="417">
        <v>0</v>
      </c>
      <c r="H101" s="417">
        <v>0</v>
      </c>
      <c r="I101" s="417">
        <v>1324</v>
      </c>
      <c r="J101" s="417">
        <v>733</v>
      </c>
      <c r="K101" s="417">
        <v>304</v>
      </c>
      <c r="L101" s="417">
        <v>294</v>
      </c>
      <c r="M101" s="417">
        <v>10</v>
      </c>
      <c r="N101" s="417">
        <v>429</v>
      </c>
      <c r="O101" s="417">
        <v>0</v>
      </c>
      <c r="P101" s="417">
        <v>0</v>
      </c>
      <c r="Q101" s="417">
        <v>573</v>
      </c>
      <c r="R101" s="417">
        <v>18</v>
      </c>
      <c r="S101" s="417">
        <v>0</v>
      </c>
      <c r="T101" s="417">
        <v>1020</v>
      </c>
      <c r="U101" s="418">
        <f t="shared" si="3"/>
        <v>0.4147339699863574</v>
      </c>
    </row>
    <row r="102" spans="1:21" s="132" customFormat="1" ht="13.5" customHeight="1">
      <c r="A102" s="191">
        <v>1</v>
      </c>
      <c r="B102" s="192" t="s">
        <v>463</v>
      </c>
      <c r="C102" s="193">
        <v>49</v>
      </c>
      <c r="D102" s="417">
        <v>253</v>
      </c>
      <c r="E102" s="193">
        <v>178</v>
      </c>
      <c r="F102" s="193">
        <v>75</v>
      </c>
      <c r="G102" s="193"/>
      <c r="H102" s="193"/>
      <c r="I102" s="417">
        <v>253</v>
      </c>
      <c r="J102" s="417">
        <v>115</v>
      </c>
      <c r="K102" s="417">
        <v>43</v>
      </c>
      <c r="L102" s="193">
        <v>43</v>
      </c>
      <c r="M102" s="193">
        <v>0</v>
      </c>
      <c r="N102" s="193">
        <v>72</v>
      </c>
      <c r="O102" s="193"/>
      <c r="P102" s="194"/>
      <c r="Q102" s="194">
        <v>136</v>
      </c>
      <c r="R102" s="194">
        <v>2</v>
      </c>
      <c r="S102" s="194"/>
      <c r="T102" s="417">
        <v>210</v>
      </c>
      <c r="U102" s="418">
        <f t="shared" si="3"/>
        <v>0.3739130434782609</v>
      </c>
    </row>
    <row r="103" spans="1:21" s="132" customFormat="1" ht="13.5" customHeight="1">
      <c r="A103" s="191">
        <v>2</v>
      </c>
      <c r="B103" s="192" t="s">
        <v>464</v>
      </c>
      <c r="C103" s="193">
        <v>55</v>
      </c>
      <c r="D103" s="417">
        <v>246</v>
      </c>
      <c r="E103" s="193">
        <v>145</v>
      </c>
      <c r="F103" s="193">
        <v>101</v>
      </c>
      <c r="G103" s="193"/>
      <c r="H103" s="193"/>
      <c r="I103" s="417">
        <v>246</v>
      </c>
      <c r="J103" s="417">
        <v>133</v>
      </c>
      <c r="K103" s="417">
        <v>71</v>
      </c>
      <c r="L103" s="193">
        <v>70</v>
      </c>
      <c r="M103" s="193">
        <v>1</v>
      </c>
      <c r="N103" s="193">
        <v>62</v>
      </c>
      <c r="O103" s="193"/>
      <c r="P103" s="194"/>
      <c r="Q103" s="194">
        <v>112</v>
      </c>
      <c r="R103" s="194">
        <v>1</v>
      </c>
      <c r="S103" s="194"/>
      <c r="T103" s="417">
        <v>175</v>
      </c>
      <c r="U103" s="418">
        <f t="shared" si="3"/>
        <v>0.5338345864661654</v>
      </c>
    </row>
    <row r="104" spans="1:21" s="132" customFormat="1" ht="13.5" customHeight="1">
      <c r="A104" s="191">
        <v>3</v>
      </c>
      <c r="B104" s="192" t="s">
        <v>465</v>
      </c>
      <c r="C104" s="193">
        <v>35</v>
      </c>
      <c r="D104" s="417">
        <v>124</v>
      </c>
      <c r="E104" s="193">
        <v>64</v>
      </c>
      <c r="F104" s="193">
        <v>60</v>
      </c>
      <c r="G104" s="193"/>
      <c r="H104" s="193"/>
      <c r="I104" s="417">
        <v>124</v>
      </c>
      <c r="J104" s="417">
        <v>98</v>
      </c>
      <c r="K104" s="417">
        <v>41</v>
      </c>
      <c r="L104" s="193">
        <v>40</v>
      </c>
      <c r="M104" s="193">
        <v>1</v>
      </c>
      <c r="N104" s="193">
        <v>57</v>
      </c>
      <c r="O104" s="193"/>
      <c r="P104" s="194"/>
      <c r="Q104" s="194">
        <v>26</v>
      </c>
      <c r="R104" s="194"/>
      <c r="S104" s="194"/>
      <c r="T104" s="417">
        <v>83</v>
      </c>
      <c r="U104" s="418">
        <f t="shared" si="3"/>
        <v>0.41836734693877553</v>
      </c>
    </row>
    <row r="105" spans="1:21" s="132" customFormat="1" ht="13.5" customHeight="1">
      <c r="A105" s="191">
        <v>4</v>
      </c>
      <c r="B105" s="192" t="s">
        <v>466</v>
      </c>
      <c r="C105" s="193">
        <v>46</v>
      </c>
      <c r="D105" s="417">
        <v>262</v>
      </c>
      <c r="E105" s="193">
        <v>197</v>
      </c>
      <c r="F105" s="193">
        <v>65</v>
      </c>
      <c r="G105" s="193"/>
      <c r="H105" s="193"/>
      <c r="I105" s="417">
        <v>262</v>
      </c>
      <c r="J105" s="417">
        <v>118</v>
      </c>
      <c r="K105" s="417">
        <v>30</v>
      </c>
      <c r="L105" s="193">
        <v>30</v>
      </c>
      <c r="M105" s="193">
        <v>0</v>
      </c>
      <c r="N105" s="193">
        <v>88</v>
      </c>
      <c r="O105" s="193"/>
      <c r="P105" s="194"/>
      <c r="Q105" s="194">
        <v>144</v>
      </c>
      <c r="R105" s="194"/>
      <c r="S105" s="194"/>
      <c r="T105" s="417">
        <v>232</v>
      </c>
      <c r="U105" s="418">
        <f t="shared" si="3"/>
        <v>0.2542372881355932</v>
      </c>
    </row>
    <row r="106" spans="1:21" s="132" customFormat="1" ht="13.5" customHeight="1">
      <c r="A106" s="191">
        <v>5</v>
      </c>
      <c r="B106" s="192" t="s">
        <v>467</v>
      </c>
      <c r="C106" s="193">
        <v>62</v>
      </c>
      <c r="D106" s="417">
        <v>314</v>
      </c>
      <c r="E106" s="193">
        <v>189</v>
      </c>
      <c r="F106" s="193">
        <v>125</v>
      </c>
      <c r="G106" s="193"/>
      <c r="H106" s="193"/>
      <c r="I106" s="417">
        <v>314</v>
      </c>
      <c r="J106" s="417">
        <v>194</v>
      </c>
      <c r="K106" s="417">
        <v>71</v>
      </c>
      <c r="L106" s="193">
        <v>68</v>
      </c>
      <c r="M106" s="193">
        <v>3</v>
      </c>
      <c r="N106" s="193">
        <v>123</v>
      </c>
      <c r="O106" s="193"/>
      <c r="P106" s="194"/>
      <c r="Q106" s="194">
        <v>117</v>
      </c>
      <c r="R106" s="194">
        <v>3</v>
      </c>
      <c r="S106" s="194"/>
      <c r="T106" s="417">
        <v>243</v>
      </c>
      <c r="U106" s="418">
        <f t="shared" si="3"/>
        <v>0.36597938144329895</v>
      </c>
    </row>
    <row r="107" spans="1:21" s="132" customFormat="1" ht="13.5" customHeight="1">
      <c r="A107" s="191">
        <v>6</v>
      </c>
      <c r="B107" s="192" t="s">
        <v>468</v>
      </c>
      <c r="C107" s="193">
        <v>34</v>
      </c>
      <c r="D107" s="417">
        <v>125</v>
      </c>
      <c r="E107" s="193">
        <v>77</v>
      </c>
      <c r="F107" s="193">
        <v>48</v>
      </c>
      <c r="G107" s="193"/>
      <c r="H107" s="193"/>
      <c r="I107" s="417">
        <v>125</v>
      </c>
      <c r="J107" s="417">
        <v>75</v>
      </c>
      <c r="K107" s="417">
        <v>48</v>
      </c>
      <c r="L107" s="193">
        <v>43</v>
      </c>
      <c r="M107" s="193">
        <v>5</v>
      </c>
      <c r="N107" s="193">
        <v>27</v>
      </c>
      <c r="O107" s="193"/>
      <c r="P107" s="194"/>
      <c r="Q107" s="194">
        <v>38</v>
      </c>
      <c r="R107" s="194">
        <v>12</v>
      </c>
      <c r="S107" s="194"/>
      <c r="T107" s="417">
        <v>77</v>
      </c>
      <c r="U107" s="418">
        <f t="shared" si="3"/>
        <v>0.64</v>
      </c>
    </row>
    <row r="108" spans="1:21" s="334" customFormat="1" ht="13.5" customHeight="1">
      <c r="A108" s="496" t="s">
        <v>9</v>
      </c>
      <c r="B108" s="497" t="s">
        <v>11</v>
      </c>
      <c r="C108" s="499">
        <v>0</v>
      </c>
      <c r="D108" s="499">
        <v>0</v>
      </c>
      <c r="E108" s="499">
        <v>0</v>
      </c>
      <c r="F108" s="499">
        <v>0</v>
      </c>
      <c r="G108" s="499">
        <v>0</v>
      </c>
      <c r="H108" s="499">
        <v>0</v>
      </c>
      <c r="I108" s="499">
        <v>0</v>
      </c>
      <c r="J108" s="499">
        <v>0</v>
      </c>
      <c r="K108" s="499">
        <v>0</v>
      </c>
      <c r="L108" s="499">
        <v>0</v>
      </c>
      <c r="M108" s="499">
        <v>0</v>
      </c>
      <c r="N108" s="499">
        <v>0</v>
      </c>
      <c r="O108" s="499">
        <v>0</v>
      </c>
      <c r="P108" s="499">
        <v>0</v>
      </c>
      <c r="Q108" s="499">
        <v>0</v>
      </c>
      <c r="R108" s="499">
        <v>0</v>
      </c>
      <c r="S108" s="499">
        <v>0</v>
      </c>
      <c r="T108" s="499">
        <v>0</v>
      </c>
      <c r="U108" s="500"/>
    </row>
    <row r="109" spans="1:21" s="132" customFormat="1" ht="13.5" customHeight="1">
      <c r="A109" s="501" t="s">
        <v>354</v>
      </c>
      <c r="B109" s="502" t="s">
        <v>355</v>
      </c>
      <c r="C109" s="417">
        <v>541</v>
      </c>
      <c r="D109" s="417">
        <v>1564</v>
      </c>
      <c r="E109" s="417">
        <v>902</v>
      </c>
      <c r="F109" s="417">
        <v>662</v>
      </c>
      <c r="G109" s="417">
        <v>0</v>
      </c>
      <c r="H109" s="417">
        <v>0</v>
      </c>
      <c r="I109" s="417">
        <v>1564</v>
      </c>
      <c r="J109" s="417">
        <v>1084</v>
      </c>
      <c r="K109" s="417">
        <v>308</v>
      </c>
      <c r="L109" s="417">
        <v>293</v>
      </c>
      <c r="M109" s="417">
        <v>15</v>
      </c>
      <c r="N109" s="417">
        <v>775</v>
      </c>
      <c r="O109" s="417">
        <v>1</v>
      </c>
      <c r="P109" s="417">
        <v>0</v>
      </c>
      <c r="Q109" s="417">
        <v>478</v>
      </c>
      <c r="R109" s="417">
        <v>2</v>
      </c>
      <c r="S109" s="417">
        <v>0</v>
      </c>
      <c r="T109" s="417">
        <v>1256</v>
      </c>
      <c r="U109" s="418">
        <f t="shared" si="3"/>
        <v>0.28413284132841327</v>
      </c>
    </row>
    <row r="110" spans="1:21" s="132" customFormat="1" ht="13.5" customHeight="1">
      <c r="A110" s="191">
        <v>1</v>
      </c>
      <c r="B110" s="192" t="s">
        <v>414</v>
      </c>
      <c r="C110" s="193">
        <v>0</v>
      </c>
      <c r="D110" s="417">
        <v>0</v>
      </c>
      <c r="E110" s="193">
        <v>0</v>
      </c>
      <c r="F110" s="193">
        <v>0</v>
      </c>
      <c r="G110" s="193">
        <v>0</v>
      </c>
      <c r="H110" s="193"/>
      <c r="I110" s="417">
        <v>0</v>
      </c>
      <c r="J110" s="417">
        <v>0</v>
      </c>
      <c r="K110" s="417">
        <v>0</v>
      </c>
      <c r="L110" s="193">
        <v>0</v>
      </c>
      <c r="M110" s="193">
        <v>0</v>
      </c>
      <c r="N110" s="193">
        <v>0</v>
      </c>
      <c r="O110" s="193">
        <v>0</v>
      </c>
      <c r="P110" s="194">
        <v>0</v>
      </c>
      <c r="Q110" s="194">
        <v>0</v>
      </c>
      <c r="R110" s="194">
        <v>0</v>
      </c>
      <c r="S110" s="194">
        <v>0</v>
      </c>
      <c r="T110" s="417">
        <v>0</v>
      </c>
      <c r="U110" s="418">
        <f t="shared" si="3"/>
      </c>
    </row>
    <row r="111" spans="1:21" s="132" customFormat="1" ht="13.5" customHeight="1">
      <c r="A111" s="191">
        <v>2</v>
      </c>
      <c r="B111" s="192" t="s">
        <v>413</v>
      </c>
      <c r="C111" s="193">
        <v>104</v>
      </c>
      <c r="D111" s="417">
        <v>249</v>
      </c>
      <c r="E111" s="193">
        <v>127</v>
      </c>
      <c r="F111" s="193">
        <v>122</v>
      </c>
      <c r="G111" s="193">
        <v>0</v>
      </c>
      <c r="H111" s="193"/>
      <c r="I111" s="417">
        <v>249</v>
      </c>
      <c r="J111" s="417">
        <v>187</v>
      </c>
      <c r="K111" s="417">
        <v>71</v>
      </c>
      <c r="L111" s="193">
        <v>71</v>
      </c>
      <c r="M111" s="193">
        <v>0</v>
      </c>
      <c r="N111" s="193">
        <v>116</v>
      </c>
      <c r="O111" s="193">
        <v>0</v>
      </c>
      <c r="P111" s="194">
        <v>0</v>
      </c>
      <c r="Q111" s="194">
        <v>60</v>
      </c>
      <c r="R111" s="194">
        <v>2</v>
      </c>
      <c r="S111" s="194">
        <v>0</v>
      </c>
      <c r="T111" s="417">
        <v>178</v>
      </c>
      <c r="U111" s="418">
        <f>IF(J111&lt;&gt;0,K111/J111,"")</f>
        <v>0.37967914438502676</v>
      </c>
    </row>
    <row r="112" spans="1:21" s="132" customFormat="1" ht="13.5" customHeight="1">
      <c r="A112" s="191">
        <v>3</v>
      </c>
      <c r="B112" s="192" t="s">
        <v>418</v>
      </c>
      <c r="C112" s="193">
        <v>76</v>
      </c>
      <c r="D112" s="417">
        <v>238</v>
      </c>
      <c r="E112" s="193">
        <v>127</v>
      </c>
      <c r="F112" s="193">
        <v>111</v>
      </c>
      <c r="G112" s="193">
        <v>0</v>
      </c>
      <c r="H112" s="193"/>
      <c r="I112" s="417">
        <v>238</v>
      </c>
      <c r="J112" s="417">
        <v>177</v>
      </c>
      <c r="K112" s="417">
        <v>43</v>
      </c>
      <c r="L112" s="193">
        <v>42</v>
      </c>
      <c r="M112" s="193">
        <v>1</v>
      </c>
      <c r="N112" s="193">
        <v>134</v>
      </c>
      <c r="O112" s="193">
        <v>0</v>
      </c>
      <c r="P112" s="194">
        <v>0</v>
      </c>
      <c r="Q112" s="194">
        <v>61</v>
      </c>
      <c r="R112" s="194">
        <v>0</v>
      </c>
      <c r="S112" s="194">
        <v>0</v>
      </c>
      <c r="T112" s="417">
        <v>195</v>
      </c>
      <c r="U112" s="418">
        <f>IF(J112&lt;&gt;0,K112/J112,"")</f>
        <v>0.24293785310734464</v>
      </c>
    </row>
    <row r="113" spans="1:21" s="132" customFormat="1" ht="13.5" customHeight="1">
      <c r="A113" s="191">
        <v>4</v>
      </c>
      <c r="B113" s="192" t="s">
        <v>417</v>
      </c>
      <c r="C113" s="193">
        <v>100</v>
      </c>
      <c r="D113" s="417">
        <v>470</v>
      </c>
      <c r="E113" s="193">
        <v>327</v>
      </c>
      <c r="F113" s="193">
        <v>143</v>
      </c>
      <c r="G113" s="193">
        <v>0</v>
      </c>
      <c r="H113" s="193"/>
      <c r="I113" s="417">
        <v>470</v>
      </c>
      <c r="J113" s="417">
        <v>249</v>
      </c>
      <c r="K113" s="417">
        <v>53</v>
      </c>
      <c r="L113" s="193">
        <v>52</v>
      </c>
      <c r="M113" s="193">
        <v>1</v>
      </c>
      <c r="N113" s="193">
        <v>195</v>
      </c>
      <c r="O113" s="193">
        <v>1</v>
      </c>
      <c r="P113" s="194">
        <v>0</v>
      </c>
      <c r="Q113" s="194">
        <v>221</v>
      </c>
      <c r="R113" s="194">
        <v>0</v>
      </c>
      <c r="S113" s="194">
        <v>0</v>
      </c>
      <c r="T113" s="417">
        <v>417</v>
      </c>
      <c r="U113" s="418">
        <f>IF(J113&lt;&gt;0,K113/J113,"")</f>
        <v>0.21285140562248997</v>
      </c>
    </row>
    <row r="114" spans="1:21" s="132" customFormat="1" ht="13.5" customHeight="1">
      <c r="A114" s="191">
        <v>5</v>
      </c>
      <c r="B114" s="192" t="s">
        <v>416</v>
      </c>
      <c r="C114" s="193">
        <v>101</v>
      </c>
      <c r="D114" s="417">
        <v>304</v>
      </c>
      <c r="E114" s="193">
        <v>178</v>
      </c>
      <c r="F114" s="193">
        <v>126</v>
      </c>
      <c r="G114" s="193">
        <v>0</v>
      </c>
      <c r="H114" s="193"/>
      <c r="I114" s="417">
        <v>304</v>
      </c>
      <c r="J114" s="417">
        <v>222</v>
      </c>
      <c r="K114" s="417">
        <v>69</v>
      </c>
      <c r="L114" s="193">
        <v>58</v>
      </c>
      <c r="M114" s="193">
        <v>11</v>
      </c>
      <c r="N114" s="193">
        <v>153</v>
      </c>
      <c r="O114" s="193">
        <v>0</v>
      </c>
      <c r="P114" s="194">
        <v>0</v>
      </c>
      <c r="Q114" s="194">
        <v>82</v>
      </c>
      <c r="R114" s="194">
        <v>0</v>
      </c>
      <c r="S114" s="194">
        <v>0</v>
      </c>
      <c r="T114" s="417">
        <v>235</v>
      </c>
      <c r="U114" s="418">
        <f>IF(J114&lt;&gt;0,K114/J114,"")</f>
        <v>0.3108108108108108</v>
      </c>
    </row>
    <row r="115" spans="1:21" s="132" customFormat="1" ht="13.5" customHeight="1">
      <c r="A115" s="191">
        <v>6</v>
      </c>
      <c r="B115" s="192" t="s">
        <v>415</v>
      </c>
      <c r="C115" s="193">
        <v>160</v>
      </c>
      <c r="D115" s="417">
        <v>303</v>
      </c>
      <c r="E115" s="193">
        <v>143</v>
      </c>
      <c r="F115" s="193">
        <v>160</v>
      </c>
      <c r="G115" s="193">
        <v>0</v>
      </c>
      <c r="H115" s="193"/>
      <c r="I115" s="417">
        <v>303</v>
      </c>
      <c r="J115" s="417">
        <v>249</v>
      </c>
      <c r="K115" s="417">
        <v>72</v>
      </c>
      <c r="L115" s="193">
        <v>70</v>
      </c>
      <c r="M115" s="193">
        <v>2</v>
      </c>
      <c r="N115" s="193">
        <v>177</v>
      </c>
      <c r="O115" s="193">
        <v>0</v>
      </c>
      <c r="P115" s="194">
        <v>0</v>
      </c>
      <c r="Q115" s="194">
        <v>54</v>
      </c>
      <c r="R115" s="194">
        <v>0</v>
      </c>
      <c r="S115" s="194">
        <v>0</v>
      </c>
      <c r="T115" s="417">
        <v>231</v>
      </c>
      <c r="U115" s="418">
        <f>IF(J115&lt;&gt;0,K115/J115,"")</f>
        <v>0.2891566265060241</v>
      </c>
    </row>
    <row r="116" spans="1:21" s="334" customFormat="1" ht="13.5" customHeight="1">
      <c r="A116" s="496" t="s">
        <v>9</v>
      </c>
      <c r="B116" s="497"/>
      <c r="C116" s="499">
        <v>0</v>
      </c>
      <c r="D116" s="499">
        <v>0</v>
      </c>
      <c r="E116" s="499">
        <v>0</v>
      </c>
      <c r="F116" s="499">
        <v>0</v>
      </c>
      <c r="G116" s="499">
        <v>0</v>
      </c>
      <c r="H116" s="499">
        <v>0</v>
      </c>
      <c r="I116" s="499">
        <v>0</v>
      </c>
      <c r="J116" s="499">
        <v>0</v>
      </c>
      <c r="K116" s="499">
        <v>0</v>
      </c>
      <c r="L116" s="499">
        <v>0</v>
      </c>
      <c r="M116" s="499">
        <v>0</v>
      </c>
      <c r="N116" s="499">
        <v>0</v>
      </c>
      <c r="O116" s="499">
        <v>0</v>
      </c>
      <c r="P116" s="499">
        <v>0</v>
      </c>
      <c r="Q116" s="499">
        <v>0</v>
      </c>
      <c r="R116" s="499">
        <v>0</v>
      </c>
      <c r="S116" s="499">
        <v>0</v>
      </c>
      <c r="T116" s="499">
        <v>0</v>
      </c>
      <c r="U116" s="500"/>
    </row>
    <row r="117" spans="1:21" s="203" customFormat="1" ht="18" customHeight="1">
      <c r="A117" s="615" t="str">
        <f>TT!C7</f>
        <v>Đồng Tháp, ngày 05 tháng 01 năm 2021</v>
      </c>
      <c r="B117" s="616"/>
      <c r="C117" s="616"/>
      <c r="D117" s="616"/>
      <c r="E117" s="616"/>
      <c r="F117" s="154"/>
      <c r="G117" s="154"/>
      <c r="H117" s="154"/>
      <c r="I117" s="199"/>
      <c r="J117" s="199"/>
      <c r="K117" s="199"/>
      <c r="L117" s="199"/>
      <c r="M117" s="199"/>
      <c r="N117" s="615" t="str">
        <f>TT!C4</f>
        <v>Đồng Tháp, ngày 05 tháng 01 năm 2021</v>
      </c>
      <c r="O117" s="616"/>
      <c r="P117" s="616"/>
      <c r="Q117" s="616"/>
      <c r="R117" s="616"/>
      <c r="S117" s="616"/>
      <c r="T117" s="616"/>
      <c r="U117" s="616"/>
    </row>
    <row r="118" spans="1:21" s="204" customFormat="1" ht="38.25" customHeight="1">
      <c r="A118" s="685" t="s">
        <v>286</v>
      </c>
      <c r="B118" s="686"/>
      <c r="C118" s="686"/>
      <c r="D118" s="686"/>
      <c r="E118" s="686"/>
      <c r="F118" s="155"/>
      <c r="G118" s="155"/>
      <c r="H118" s="155"/>
      <c r="I118" s="198"/>
      <c r="J118" s="198"/>
      <c r="K118" s="198"/>
      <c r="L118" s="198"/>
      <c r="M118" s="198"/>
      <c r="N118" s="687" t="str">
        <f>TT!C5</f>
        <v>KT. CỤC TRƯỞNG
PHÓ CỤC TRƯỞNG</v>
      </c>
      <c r="O118" s="687"/>
      <c r="P118" s="687"/>
      <c r="Q118" s="687"/>
      <c r="R118" s="687"/>
      <c r="S118" s="687"/>
      <c r="T118" s="687"/>
      <c r="U118" s="687"/>
    </row>
    <row r="119" spans="1:21" s="204" customFormat="1" ht="69.75" customHeight="1">
      <c r="A119" s="200"/>
      <c r="B119" s="200"/>
      <c r="C119" s="200"/>
      <c r="D119" s="200"/>
      <c r="E119" s="200"/>
      <c r="F119" s="201"/>
      <c r="G119" s="201"/>
      <c r="H119" s="201"/>
      <c r="I119" s="198"/>
      <c r="J119" s="198"/>
      <c r="K119" s="198"/>
      <c r="L119" s="198"/>
      <c r="M119" s="198"/>
      <c r="N119" s="198"/>
      <c r="O119" s="198"/>
      <c r="P119" s="201"/>
      <c r="Q119" s="503"/>
      <c r="R119" s="201"/>
      <c r="S119" s="198"/>
      <c r="T119" s="201"/>
      <c r="U119" s="201"/>
    </row>
    <row r="120" spans="1:21" s="204" customFormat="1" ht="15.75" customHeight="1">
      <c r="A120" s="688" t="str">
        <f>TT!C6</f>
        <v>Nguyễn Chí Hòa</v>
      </c>
      <c r="B120" s="688"/>
      <c r="C120" s="688"/>
      <c r="D120" s="688"/>
      <c r="E120" s="688"/>
      <c r="F120" s="202" t="s">
        <v>2</v>
      </c>
      <c r="G120" s="202"/>
      <c r="H120" s="202"/>
      <c r="I120" s="202"/>
      <c r="J120" s="202"/>
      <c r="K120" s="202"/>
      <c r="L120" s="202"/>
      <c r="M120" s="202"/>
      <c r="N120" s="689" t="str">
        <f>TT!C3</f>
        <v>Vũ Quang Hiện</v>
      </c>
      <c r="O120" s="689"/>
      <c r="P120" s="689"/>
      <c r="Q120" s="689"/>
      <c r="R120" s="689"/>
      <c r="S120" s="689"/>
      <c r="T120" s="689"/>
      <c r="U120" s="689"/>
    </row>
    <row r="121" spans="1:21" ht="15.75">
      <c r="A121" s="153"/>
      <c r="B121" s="153"/>
      <c r="C121" s="153"/>
      <c r="D121" s="153"/>
      <c r="E121" s="153"/>
      <c r="F121" s="153"/>
      <c r="G121" s="153"/>
      <c r="H121" s="153"/>
      <c r="I121" s="153"/>
      <c r="J121" s="153"/>
      <c r="K121" s="153"/>
      <c r="L121" s="153"/>
      <c r="M121" s="153"/>
      <c r="N121" s="156"/>
      <c r="O121" s="156"/>
      <c r="P121" s="156"/>
      <c r="Q121" s="156"/>
      <c r="R121" s="156"/>
      <c r="S121" s="156"/>
      <c r="T121" s="156"/>
      <c r="U121" s="156"/>
    </row>
    <row r="123" ht="57" customHeight="1"/>
  </sheetData>
  <sheetProtection formatCells="0" formatColumns="0" formatRows="0" insertRows="0" deleteRows="0"/>
  <mergeCells count="35">
    <mergeCell ref="A1:D1"/>
    <mergeCell ref="E1:O1"/>
    <mergeCell ref="P1:U1"/>
    <mergeCell ref="C3:C7"/>
    <mergeCell ref="D3:D7"/>
    <mergeCell ref="E3:F3"/>
    <mergeCell ref="K4:P4"/>
    <mergeCell ref="O5:O7"/>
    <mergeCell ref="Q4:Q7"/>
    <mergeCell ref="J4:J7"/>
    <mergeCell ref="P2:U2"/>
    <mergeCell ref="T3:T7"/>
    <mergeCell ref="G3:G7"/>
    <mergeCell ref="R4:R7"/>
    <mergeCell ref="A3:A7"/>
    <mergeCell ref="U3:U7"/>
    <mergeCell ref="L5:M6"/>
    <mergeCell ref="N5:N7"/>
    <mergeCell ref="I3:I7"/>
    <mergeCell ref="A8:B8"/>
    <mergeCell ref="S4:S7"/>
    <mergeCell ref="H3:H7"/>
    <mergeCell ref="A9:B9"/>
    <mergeCell ref="P5:P7"/>
    <mergeCell ref="F4:F7"/>
    <mergeCell ref="E4:E7"/>
    <mergeCell ref="B3:B7"/>
    <mergeCell ref="J3:S3"/>
    <mergeCell ref="K5:K7"/>
    <mergeCell ref="A117:E117"/>
    <mergeCell ref="N117:U117"/>
    <mergeCell ref="A118:E118"/>
    <mergeCell ref="N118:U118"/>
    <mergeCell ref="A120:E120"/>
    <mergeCell ref="N120:U120"/>
  </mergeCells>
  <printOptions/>
  <pageMargins left="0.393700787401575" right="0.393700787401575" top="0.39" bottom="0.4" header="0.31496062992126" footer="0.31496062992126"/>
  <pageSetup horizontalDpi="600" verticalDpi="600" orientation="landscape"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DELL</cp:lastModifiedBy>
  <cp:lastPrinted>2021-01-07T02:46:17Z</cp:lastPrinted>
  <dcterms:created xsi:type="dcterms:W3CDTF">2004-03-07T02:36:29Z</dcterms:created>
  <dcterms:modified xsi:type="dcterms:W3CDTF">2021-01-07T02:46:39Z</dcterms:modified>
  <cp:category/>
  <cp:version/>
  <cp:contentType/>
  <cp:contentStatus/>
</cp:coreProperties>
</file>